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ekanneute\Vestigings- &amp; Produksiekoste\"/>
    </mc:Choice>
  </mc:AlternateContent>
  <bookViews>
    <workbookView xWindow="0" yWindow="0" windowWidth="20490" windowHeight="7755"/>
  </bookViews>
  <sheets>
    <sheet name="Notas" sheetId="4" r:id="rId1"/>
    <sheet name="Riglyne" sheetId="3" r:id="rId2"/>
    <sheet name="Inkomste" sheetId="7" r:id="rId3"/>
    <sheet name="Vestigingskoste &amp; Arbeid" sheetId="18" r:id="rId4"/>
    <sheet name="Produksiekoste" sheetId="17" r:id="rId5"/>
    <sheet name="Resultaat" sheetId="1" r:id="rId6"/>
    <sheet name="Kapitaal" sheetId="22" r:id="rId7"/>
    <sheet name="Detail - Tariewe " sheetId="20" r:id="rId8"/>
    <sheet name="Detail - Bemesting" sheetId="10" r:id="rId9"/>
    <sheet name="Detail - Onkruidbeheer" sheetId="12" r:id="rId10"/>
    <sheet name="Detail - Plaagbeheer" sheetId="16" r:id="rId11"/>
    <sheet name="Detail - Swambeheer" sheetId="15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5" l="1"/>
  <c r="Q9" i="15"/>
  <c r="Q8" i="15"/>
  <c r="Q7" i="15"/>
  <c r="N10" i="15"/>
  <c r="N9" i="15"/>
  <c r="N8" i="15"/>
  <c r="N7" i="15"/>
  <c r="K10" i="15"/>
  <c r="K9" i="15"/>
  <c r="K8" i="15"/>
  <c r="K7" i="15"/>
  <c r="H10" i="15"/>
  <c r="H9" i="15"/>
  <c r="H8" i="15"/>
  <c r="H7" i="15"/>
  <c r="E10" i="15"/>
  <c r="E9" i="15"/>
  <c r="E8" i="15"/>
  <c r="E7" i="15"/>
  <c r="Q10" i="16"/>
  <c r="Q9" i="16"/>
  <c r="Q8" i="16"/>
  <c r="Q7" i="16"/>
  <c r="N10" i="16"/>
  <c r="N9" i="16"/>
  <c r="N8" i="16"/>
  <c r="N7" i="16"/>
  <c r="K10" i="16"/>
  <c r="K9" i="16"/>
  <c r="K8" i="16"/>
  <c r="K7" i="16"/>
  <c r="H10" i="16"/>
  <c r="H9" i="16"/>
  <c r="H8" i="16"/>
  <c r="H7" i="16"/>
  <c r="E10" i="16"/>
  <c r="E9" i="16"/>
  <c r="E8" i="16"/>
  <c r="E7" i="16"/>
  <c r="Q10" i="12"/>
  <c r="Q9" i="12"/>
  <c r="Q8" i="12"/>
  <c r="Q7" i="12"/>
  <c r="N10" i="12"/>
  <c r="N9" i="12"/>
  <c r="N8" i="12"/>
  <c r="N7" i="12"/>
  <c r="K10" i="12"/>
  <c r="K9" i="12"/>
  <c r="K8" i="12"/>
  <c r="K7" i="12"/>
  <c r="H10" i="12"/>
  <c r="H9" i="12"/>
  <c r="H8" i="12"/>
  <c r="H7" i="12"/>
  <c r="E10" i="12"/>
  <c r="E9" i="12"/>
  <c r="E8" i="12"/>
  <c r="E7" i="12"/>
  <c r="Q10" i="10"/>
  <c r="Q9" i="10"/>
  <c r="Q8" i="10"/>
  <c r="Q7" i="10"/>
  <c r="N10" i="10"/>
  <c r="N9" i="10"/>
  <c r="N8" i="10"/>
  <c r="N7" i="10"/>
  <c r="K10" i="10"/>
  <c r="K9" i="10"/>
  <c r="K8" i="10"/>
  <c r="K7" i="10"/>
  <c r="H10" i="10"/>
  <c r="H9" i="10"/>
  <c r="H8" i="10"/>
  <c r="H7" i="10"/>
  <c r="E10" i="10"/>
  <c r="E9" i="10"/>
  <c r="E8" i="10"/>
  <c r="E7" i="10"/>
  <c r="I26" i="20"/>
  <c r="Q16" i="22"/>
  <c r="D45" i="17" l="1"/>
  <c r="E23" i="1" s="1"/>
  <c r="E45" i="17"/>
  <c r="F23" i="1" s="1"/>
  <c r="F45" i="17"/>
  <c r="G23" i="1" s="1"/>
  <c r="G45" i="17"/>
  <c r="H23" i="1" s="1"/>
  <c r="H45" i="17"/>
  <c r="I23" i="1" s="1"/>
  <c r="I45" i="17"/>
  <c r="J23" i="1" s="1"/>
  <c r="J45" i="17"/>
  <c r="K23" i="1" s="1"/>
  <c r="K45" i="17"/>
  <c r="L23" i="1" s="1"/>
  <c r="L45" i="17"/>
  <c r="M23" i="1" s="1"/>
  <c r="M45" i="17"/>
  <c r="N23" i="1" s="1"/>
  <c r="N45" i="17"/>
  <c r="O23" i="1" s="1"/>
  <c r="O45" i="17"/>
  <c r="P23" i="1" s="1"/>
  <c r="P45" i="17"/>
  <c r="Q23" i="1" s="1"/>
  <c r="Q45" i="17"/>
  <c r="R23" i="1" s="1"/>
  <c r="C45" i="17"/>
  <c r="D23" i="1" s="1"/>
  <c r="R30" i="1" l="1"/>
  <c r="D16" i="22"/>
  <c r="E30" i="1" s="1"/>
  <c r="E16" i="22"/>
  <c r="F30" i="1" s="1"/>
  <c r="F16" i="22"/>
  <c r="G30" i="1" s="1"/>
  <c r="G16" i="22"/>
  <c r="H30" i="1" s="1"/>
  <c r="H16" i="22"/>
  <c r="I30" i="1" s="1"/>
  <c r="I16" i="22"/>
  <c r="J30" i="1" s="1"/>
  <c r="J16" i="22"/>
  <c r="K30" i="1" s="1"/>
  <c r="K16" i="22"/>
  <c r="L30" i="1" s="1"/>
  <c r="L16" i="22"/>
  <c r="M30" i="1" s="1"/>
  <c r="M16" i="22"/>
  <c r="N30" i="1" s="1"/>
  <c r="N16" i="22"/>
  <c r="O30" i="1" s="1"/>
  <c r="O16" i="22"/>
  <c r="P30" i="1" s="1"/>
  <c r="P16" i="22"/>
  <c r="Q30" i="1" s="1"/>
  <c r="C16" i="22"/>
  <c r="D30" i="1" s="1"/>
  <c r="E19" i="1" l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D20" i="1"/>
  <c r="D19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8" i="1"/>
  <c r="K14" i="18"/>
  <c r="D15" i="1" s="1"/>
  <c r="I12" i="18"/>
  <c r="K18" i="18" s="1"/>
  <c r="F16" i="1" s="1"/>
  <c r="K6" i="18"/>
  <c r="D13" i="1" s="1"/>
  <c r="K4" i="18"/>
  <c r="D12" i="1" s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D6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D5" i="1"/>
  <c r="E16" i="1" l="1"/>
  <c r="D16" i="1"/>
  <c r="K13" i="18"/>
  <c r="K11" i="18"/>
  <c r="D14" i="1" l="1"/>
  <c r="Q29" i="15"/>
  <c r="N29" i="15"/>
  <c r="K29" i="15"/>
  <c r="H29" i="15"/>
  <c r="E29" i="15"/>
  <c r="Q28" i="15"/>
  <c r="N28" i="15"/>
  <c r="K28" i="15"/>
  <c r="H28" i="15"/>
  <c r="E28" i="15"/>
  <c r="Q27" i="15"/>
  <c r="N27" i="15"/>
  <c r="K27" i="15"/>
  <c r="H27" i="15"/>
  <c r="E27" i="15"/>
  <c r="Q26" i="15"/>
  <c r="N26" i="15"/>
  <c r="K26" i="15"/>
  <c r="H26" i="15"/>
  <c r="E26" i="15"/>
  <c r="Q25" i="15"/>
  <c r="N25" i="15"/>
  <c r="K25" i="15"/>
  <c r="H25" i="15"/>
  <c r="E25" i="15"/>
  <c r="Q24" i="15"/>
  <c r="N24" i="15"/>
  <c r="K24" i="15"/>
  <c r="H24" i="15"/>
  <c r="E24" i="15"/>
  <c r="Q23" i="15"/>
  <c r="N23" i="15"/>
  <c r="K23" i="15"/>
  <c r="H23" i="15"/>
  <c r="E23" i="15"/>
  <c r="Q22" i="15"/>
  <c r="N22" i="15"/>
  <c r="K22" i="15"/>
  <c r="H22" i="15"/>
  <c r="E22" i="15"/>
  <c r="Q21" i="15"/>
  <c r="N21" i="15"/>
  <c r="K21" i="15"/>
  <c r="H21" i="15"/>
  <c r="E21" i="15"/>
  <c r="Q20" i="15"/>
  <c r="N20" i="15"/>
  <c r="K20" i="15"/>
  <c r="H20" i="15"/>
  <c r="E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K11" i="15"/>
  <c r="Q29" i="16"/>
  <c r="N29" i="16"/>
  <c r="K29" i="16"/>
  <c r="H29" i="16"/>
  <c r="E29" i="16"/>
  <c r="Q28" i="16"/>
  <c r="N28" i="16"/>
  <c r="K28" i="16"/>
  <c r="H28" i="16"/>
  <c r="E28" i="16"/>
  <c r="Q27" i="16"/>
  <c r="N27" i="16"/>
  <c r="K27" i="16"/>
  <c r="H27" i="16"/>
  <c r="E27" i="16"/>
  <c r="Q26" i="16"/>
  <c r="N26" i="16"/>
  <c r="K26" i="16"/>
  <c r="H26" i="16"/>
  <c r="E26" i="16"/>
  <c r="Q25" i="16"/>
  <c r="N25" i="16"/>
  <c r="K25" i="16"/>
  <c r="H25" i="16"/>
  <c r="E25" i="16"/>
  <c r="Q24" i="16"/>
  <c r="N24" i="16"/>
  <c r="K24" i="16"/>
  <c r="H24" i="16"/>
  <c r="E24" i="16"/>
  <c r="Q23" i="16"/>
  <c r="N23" i="16"/>
  <c r="K23" i="16"/>
  <c r="H23" i="16"/>
  <c r="E23" i="16"/>
  <c r="Q22" i="16"/>
  <c r="N22" i="16"/>
  <c r="K22" i="16"/>
  <c r="H22" i="16"/>
  <c r="E22" i="16"/>
  <c r="Q21" i="16"/>
  <c r="N21" i="16"/>
  <c r="K21" i="16"/>
  <c r="H21" i="16"/>
  <c r="E21" i="16"/>
  <c r="Q20" i="16"/>
  <c r="N20" i="16"/>
  <c r="K20" i="16"/>
  <c r="H20" i="16"/>
  <c r="E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1" i="16"/>
  <c r="E11" i="16"/>
  <c r="H11" i="16" l="1"/>
  <c r="N11" i="15"/>
  <c r="K11" i="16"/>
  <c r="E11" i="15"/>
  <c r="Q11" i="15"/>
  <c r="N11" i="16"/>
  <c r="H11" i="15"/>
  <c r="H30" i="15"/>
  <c r="N30" i="16"/>
  <c r="Q29" i="12"/>
  <c r="N29" i="12"/>
  <c r="K29" i="12"/>
  <c r="H29" i="12"/>
  <c r="E29" i="12"/>
  <c r="Q28" i="12"/>
  <c r="N28" i="12"/>
  <c r="K28" i="12"/>
  <c r="H28" i="12"/>
  <c r="E28" i="12"/>
  <c r="Q27" i="12"/>
  <c r="N27" i="12"/>
  <c r="K27" i="12"/>
  <c r="H27" i="12"/>
  <c r="E27" i="12"/>
  <c r="Q26" i="12"/>
  <c r="N26" i="12"/>
  <c r="K26" i="12"/>
  <c r="H26" i="12"/>
  <c r="E26" i="12"/>
  <c r="Q25" i="12"/>
  <c r="N25" i="12"/>
  <c r="K25" i="12"/>
  <c r="H25" i="12"/>
  <c r="E25" i="12"/>
  <c r="Q24" i="12"/>
  <c r="N24" i="12"/>
  <c r="K24" i="12"/>
  <c r="H24" i="12"/>
  <c r="E24" i="12"/>
  <c r="Q23" i="12"/>
  <c r="N23" i="12"/>
  <c r="K23" i="12"/>
  <c r="H23" i="12"/>
  <c r="E23" i="12"/>
  <c r="Q22" i="12"/>
  <c r="N22" i="12"/>
  <c r="K22" i="12"/>
  <c r="H22" i="12"/>
  <c r="E22" i="12"/>
  <c r="Q21" i="12"/>
  <c r="N21" i="12"/>
  <c r="K21" i="12"/>
  <c r="H21" i="12"/>
  <c r="E21" i="12"/>
  <c r="Q20" i="12"/>
  <c r="N20" i="12"/>
  <c r="K20" i="12"/>
  <c r="H20" i="12"/>
  <c r="E20" i="12"/>
  <c r="Q19" i="12"/>
  <c r="N19" i="12"/>
  <c r="K19" i="12"/>
  <c r="H19" i="12"/>
  <c r="E19" i="12"/>
  <c r="Q18" i="12"/>
  <c r="N18" i="12"/>
  <c r="K18" i="12"/>
  <c r="H18" i="12"/>
  <c r="E18" i="12"/>
  <c r="Q17" i="12"/>
  <c r="N17" i="12"/>
  <c r="K17" i="12"/>
  <c r="H17" i="12"/>
  <c r="E17" i="12"/>
  <c r="Q16" i="12"/>
  <c r="N16" i="12"/>
  <c r="K16" i="12"/>
  <c r="H16" i="12"/>
  <c r="E16" i="12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K20" i="10"/>
  <c r="K21" i="10"/>
  <c r="K22" i="10"/>
  <c r="K23" i="10"/>
  <c r="K24" i="10"/>
  <c r="K25" i="10"/>
  <c r="K26" i="10"/>
  <c r="K27" i="10"/>
  <c r="K28" i="10"/>
  <c r="K29" i="10"/>
  <c r="K17" i="10"/>
  <c r="K18" i="10"/>
  <c r="K19" i="10"/>
  <c r="K16" i="10"/>
  <c r="E16" i="10"/>
  <c r="N30" i="15" l="1"/>
  <c r="E30" i="15"/>
  <c r="Q30" i="15"/>
  <c r="K30" i="15"/>
  <c r="K30" i="16"/>
  <c r="H30" i="16"/>
  <c r="E30" i="16"/>
  <c r="Q30" i="16"/>
  <c r="K30" i="12"/>
  <c r="K11" i="12"/>
  <c r="N11" i="12"/>
  <c r="N30" i="12"/>
  <c r="E11" i="12"/>
  <c r="Q11" i="12"/>
  <c r="E30" i="12"/>
  <c r="Q30" i="12"/>
  <c r="H11" i="12"/>
  <c r="H30" i="12"/>
  <c r="N11" i="10"/>
  <c r="E11" i="10"/>
  <c r="H11" i="10"/>
  <c r="K11" i="10"/>
  <c r="Q11" i="10"/>
  <c r="R8" i="1" l="1"/>
  <c r="J8" i="1" l="1"/>
  <c r="N8" i="1"/>
  <c r="P8" i="1"/>
  <c r="L8" i="1"/>
  <c r="M8" i="1"/>
  <c r="I8" i="1"/>
  <c r="H8" i="1"/>
  <c r="Q8" i="1"/>
  <c r="D8" i="1"/>
  <c r="K8" i="1"/>
  <c r="G8" i="1"/>
  <c r="O8" i="1"/>
  <c r="F8" i="1"/>
  <c r="E8" i="1"/>
  <c r="H30" i="10" l="1"/>
  <c r="F14" i="1"/>
  <c r="N30" i="10"/>
  <c r="K30" i="10"/>
  <c r="Q30" i="10"/>
  <c r="E30" i="10"/>
  <c r="I25" i="1" l="1"/>
  <c r="R25" i="1"/>
  <c r="E14" i="1"/>
  <c r="E25" i="1" s="1"/>
  <c r="D25" i="1"/>
  <c r="F25" i="1"/>
  <c r="D27" i="1" l="1"/>
  <c r="E27" i="1"/>
  <c r="R27" i="1"/>
  <c r="R32" i="1" s="1"/>
  <c r="F27" i="1"/>
  <c r="F32" i="1" s="1"/>
  <c r="I27" i="1"/>
  <c r="I32" i="1" s="1"/>
  <c r="L25" i="1"/>
  <c r="J25" i="1"/>
  <c r="O25" i="1"/>
  <c r="K25" i="1"/>
  <c r="M25" i="1"/>
  <c r="N25" i="1"/>
  <c r="Q25" i="1"/>
  <c r="G25" i="1"/>
  <c r="P25" i="1"/>
  <c r="H25" i="1"/>
  <c r="E32" i="1" l="1"/>
  <c r="D32" i="1"/>
  <c r="D33" i="1" s="1"/>
  <c r="D28" i="1"/>
  <c r="P27" i="1"/>
  <c r="P32" i="1" s="1"/>
  <c r="M27" i="1"/>
  <c r="M32" i="1" s="1"/>
  <c r="L27" i="1"/>
  <c r="L32" i="1" s="1"/>
  <c r="G27" i="1"/>
  <c r="G32" i="1" s="1"/>
  <c r="K27" i="1"/>
  <c r="K32" i="1" s="1"/>
  <c r="Q27" i="1"/>
  <c r="Q32" i="1" s="1"/>
  <c r="O27" i="1"/>
  <c r="O32" i="1" s="1"/>
  <c r="H27" i="1"/>
  <c r="H32" i="1" s="1"/>
  <c r="N27" i="1"/>
  <c r="N32" i="1" s="1"/>
  <c r="J27" i="1"/>
  <c r="J32" i="1" s="1"/>
  <c r="D38" i="1" l="1"/>
  <c r="E33" i="1"/>
  <c r="E28" i="1"/>
  <c r="E37" i="1"/>
  <c r="E38" i="1" l="1"/>
  <c r="F33" i="1"/>
  <c r="F28" i="1"/>
  <c r="F37" i="1"/>
  <c r="F38" i="1" l="1"/>
  <c r="G37" i="1" s="1"/>
  <c r="G33" i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G38" i="1" l="1"/>
  <c r="H37" i="1"/>
  <c r="H38" i="1" s="1"/>
  <c r="I37" i="1" l="1"/>
  <c r="I38" i="1" s="1"/>
  <c r="J37" i="1" l="1"/>
  <c r="J38" i="1" s="1"/>
  <c r="K37" i="1" l="1"/>
  <c r="K38" i="1" s="1"/>
  <c r="L37" i="1" l="1"/>
  <c r="L38" i="1" s="1"/>
  <c r="M37" i="1" l="1"/>
  <c r="M38" i="1" s="1"/>
  <c r="N37" i="1" l="1"/>
  <c r="N38" i="1" s="1"/>
  <c r="O37" i="1" l="1"/>
  <c r="O38" i="1" s="1"/>
  <c r="P37" i="1" l="1"/>
  <c r="P38" i="1" s="1"/>
  <c r="Q37" i="1" l="1"/>
  <c r="Q38" i="1" s="1"/>
  <c r="R37" i="1" l="1"/>
  <c r="R38" i="1" s="1"/>
</calcChain>
</file>

<file path=xl/sharedStrings.xml><?xml version="1.0" encoding="utf-8"?>
<sst xmlns="http://schemas.openxmlformats.org/spreadsheetml/2006/main" count="543" uniqueCount="222">
  <si>
    <t>Grondvoorbereiding</t>
  </si>
  <si>
    <t>1.</t>
  </si>
  <si>
    <t>2.</t>
  </si>
  <si>
    <t>3.</t>
  </si>
  <si>
    <t>Besproeiingstelsel</t>
  </si>
  <si>
    <t>4.</t>
  </si>
  <si>
    <t>Plantmateriaal</t>
  </si>
  <si>
    <t>Dreinering</t>
  </si>
  <si>
    <t>5.</t>
  </si>
  <si>
    <t>Plantkoste</t>
  </si>
  <si>
    <t>Uitmeet van gate</t>
  </si>
  <si>
    <t>6.</t>
  </si>
  <si>
    <t>7.</t>
  </si>
  <si>
    <t>Beskerming van jong bome</t>
  </si>
  <si>
    <t>by</t>
  </si>
  <si>
    <t>Bome - Prys per boom</t>
  </si>
  <si>
    <t xml:space="preserve">             - Plandwydte (meter)</t>
  </si>
  <si>
    <t>R</t>
  </si>
  <si>
    <t>Vervoer - Koste per boom</t>
  </si>
  <si>
    <t>Bome/ha</t>
  </si>
  <si>
    <t>Plantgatvoorbereiding</t>
  </si>
  <si>
    <t xml:space="preserve">Plant </t>
  </si>
  <si>
    <t>Koste per boom</t>
  </si>
  <si>
    <t>Arbeid</t>
  </si>
  <si>
    <t>Meganies</t>
  </si>
  <si>
    <t>Waterkoste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</si>
  <si>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</si>
  <si>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</si>
  <si>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</si>
  <si>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</si>
  <si>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</si>
  <si>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</si>
  <si>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</si>
  <si>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</si>
  <si>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</si>
  <si>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</si>
  <si>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</si>
  <si>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Die model bestaan uit 'n aantal dele (bladsye) nl:</t>
  </si>
  <si>
    <t>Opbrengs - Kg/Ha</t>
  </si>
  <si>
    <t>Prys - Rand/Kg</t>
  </si>
  <si>
    <t>Gemiddelde prys per kilogram:</t>
  </si>
  <si>
    <t>Inligting benodig -</t>
  </si>
  <si>
    <t>Opbrengs -</t>
  </si>
  <si>
    <t>Prys -</t>
  </si>
  <si>
    <t>Jaar 12</t>
  </si>
  <si>
    <t>Jaar 13</t>
  </si>
  <si>
    <t>Resultaat -</t>
  </si>
  <si>
    <t>Totale Inkomste</t>
  </si>
  <si>
    <t>Totale Uitgawes</t>
  </si>
  <si>
    <t>Inkomste</t>
  </si>
  <si>
    <t>Uitgawes</t>
  </si>
  <si>
    <t>Alle berekenings word teen huidige randwaarde gedoen.</t>
  </si>
  <si>
    <t>Grondregstelling</t>
  </si>
  <si>
    <t>Ander items:</t>
  </si>
  <si>
    <t>Riglyne -</t>
  </si>
  <si>
    <t>Hier word sekere riglyne gegee om te help met die voltooiing van die inligting wat nodig is om die model te gebruik.</t>
  </si>
  <si>
    <t>Bemesting</t>
  </si>
  <si>
    <t>Elektrisiteisvoorsiening</t>
  </si>
  <si>
    <t>Produk</t>
  </si>
  <si>
    <t>Totaal</t>
  </si>
  <si>
    <t>Grondvoorbereiding -</t>
  </si>
  <si>
    <t>Besproeiingstelsel -</t>
  </si>
  <si>
    <t>Plantmateriaal -</t>
  </si>
  <si>
    <t>Plantkoste -</t>
  </si>
  <si>
    <t>Beskerming van jong bome -</t>
  </si>
  <si>
    <t>Bemesting/Voeding -</t>
  </si>
  <si>
    <t>Snoei/Hedging -</t>
  </si>
  <si>
    <t>Oeskoste -</t>
  </si>
  <si>
    <t>Vervoer van produk -</t>
  </si>
  <si>
    <t>Indien daar met tussengewasse geboer word, sal dit langer neem om die optimale opbrengs vir die betrokke streek te bereik.</t>
  </si>
  <si>
    <t>Brandstof</t>
  </si>
  <si>
    <t>Alle bedrae sluit BTW uit.</t>
  </si>
  <si>
    <t>Aantal toe-dienings / jaar</t>
  </si>
  <si>
    <t>R / Ha / jaar</t>
  </si>
  <si>
    <t>Operateur (Trekker)</t>
  </si>
  <si>
    <t>Arbeider</t>
  </si>
  <si>
    <t xml:space="preserve">1. Toedieningskoste </t>
  </si>
  <si>
    <t>Oesbeskerming</t>
  </si>
  <si>
    <t>Koste van stelsel</t>
  </si>
  <si>
    <t xml:space="preserve">Sluit die koste van die bome en vervoer in.                                                                                                 </t>
  </si>
  <si>
    <t>Die jaar waarin die boom gevestig word is jaar 1.</t>
  </si>
  <si>
    <t>Instandhouding</t>
  </si>
  <si>
    <t>Jaar 14</t>
  </si>
  <si>
    <t>Jaar 15</t>
  </si>
  <si>
    <t>•</t>
  </si>
  <si>
    <t>Om verwarring te voorkom word daar nie in die model na die ouderdom van die bome/boord verwys nie:</t>
  </si>
  <si>
    <t>○</t>
  </si>
  <si>
    <t>Voorsiening word gemaak vir kunsmis, mikro-, spoorelemente, kompos en ander voedingstowwe. Die prys en toedienings per jaar moet ook bepaal word.</t>
  </si>
  <si>
    <t>Voorsiening word gemaak vir middels. Die prys en toedienings per jaar moet ook aangedui word.</t>
  </si>
  <si>
    <t>Jaar 4 tot 6</t>
  </si>
  <si>
    <t>Jaar 10 en meer</t>
  </si>
  <si>
    <t>Sluit uitmeet van plantgate, plantgatvoorbereiding en plantkoste in.</t>
  </si>
  <si>
    <t xml:space="preserve">Neem in ag dat slegs BASOS geregistreerde persone aanbevelings kan maak. </t>
  </si>
  <si>
    <r>
      <t xml:space="preserve">Slegs geregistreede middels mag gebruik word. </t>
    </r>
    <r>
      <rPr>
        <sz val="11"/>
        <color theme="1"/>
        <rFont val="Calibri"/>
        <family val="2"/>
        <scheme val="minor"/>
      </rPr>
      <t xml:space="preserve">Die lys van geregistreerde middels is op die SAPPA webtuise beskikbaar.  http://sappa.za.org/crop-protection/ </t>
    </r>
  </si>
  <si>
    <t xml:space="preserve">Neem in ag dat slegs AFCASA geregistreerde persone aanbevelings kan maak. </t>
  </si>
  <si>
    <t>Trekker 1:</t>
  </si>
  <si>
    <t>Trekker 2:</t>
  </si>
  <si>
    <t>Tarief 1</t>
  </si>
  <si>
    <t>Tarief 2</t>
  </si>
  <si>
    <t>Sluit toedraai vir ryp en verf vir sonbrand vir jaar 1 tot 3 in.</t>
  </si>
  <si>
    <t>Elektrisiteit -</t>
  </si>
  <si>
    <t>Oesversekering -</t>
  </si>
  <si>
    <t>Jaar 2 en 3</t>
  </si>
  <si>
    <t>Jaar 7 tot 9</t>
  </si>
  <si>
    <t>Prys</t>
  </si>
  <si>
    <t>R / Kg of Liter</t>
  </si>
  <si>
    <t>Onkruidbeheer</t>
  </si>
  <si>
    <t>Besproeiingskoste</t>
  </si>
  <si>
    <t>Stelselinstandhouding</t>
  </si>
  <si>
    <t>Plaagbeheer</t>
  </si>
  <si>
    <t>Swambeheer</t>
  </si>
  <si>
    <t>Onkruid-, plaag- en swambeheer word op afsonderlike bladsye bereken.</t>
  </si>
  <si>
    <t>Uur / toe-diening / ha</t>
  </si>
  <si>
    <t>L/Kg  / toe-diening / Ha</t>
  </si>
  <si>
    <t>Gemiddelde tarief wat per uur betaal word:</t>
  </si>
  <si>
    <t>RIGLYNE:</t>
  </si>
  <si>
    <t>NOTAS VIR DIE GEBRUIK VAN DIE MODEL:</t>
  </si>
  <si>
    <r>
      <t>Sodra die boom die volgende jaar bot begin jaar 2 en eindig net voor die boom weer bot, met di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bot begin jaar 3 ens.</t>
    </r>
  </si>
  <si>
    <t>Die koste van die besproeiingstelsel en installering sowel as die koste van elektrisiteitsvoorsiening moet verkry word.</t>
  </si>
  <si>
    <t>Koste van installering</t>
  </si>
  <si>
    <t>BEMESTING</t>
  </si>
  <si>
    <t>ONKRUIDBEHEER</t>
  </si>
  <si>
    <t>SWAMBEHEER</t>
  </si>
  <si>
    <t>PLAAGBEHEER</t>
  </si>
  <si>
    <t>Verwyder bestaande gewas</t>
  </si>
  <si>
    <t>Rip, ploeg, laser ens.</t>
  </si>
  <si>
    <t>Stelseluitbreiding</t>
  </si>
  <si>
    <t>Opbrengs: Kg / Ha</t>
  </si>
  <si>
    <t>Alle kostes is rand per hektaar per jaar</t>
  </si>
  <si>
    <t>Vestigingskoste</t>
  </si>
  <si>
    <t>Bestuur en Arbeid</t>
  </si>
  <si>
    <t>Ondernemersloon</t>
  </si>
  <si>
    <t>Bestuur/Toesighouding</t>
  </si>
  <si>
    <t>Permanente/Vaste arbeid</t>
  </si>
  <si>
    <t>Toedieningskoste</t>
  </si>
  <si>
    <t>Handskoffel</t>
  </si>
  <si>
    <t>Middels</t>
  </si>
  <si>
    <t>Ander koste -</t>
  </si>
  <si>
    <t>BESTUUR EN ARBEID</t>
  </si>
  <si>
    <r>
      <t xml:space="preserve">Seisoens/Tydelike/Los arbeid </t>
    </r>
    <r>
      <rPr>
        <b/>
        <sz val="11"/>
        <color theme="1"/>
        <rFont val="Calibri"/>
        <family val="2"/>
      </rPr>
      <t>moet by die betrokke aksie/koste item in ag geneem word.</t>
    </r>
  </si>
  <si>
    <t>Rand / Hektaar / Jaar</t>
  </si>
  <si>
    <t>Produksiekoste</t>
  </si>
  <si>
    <t>Rente op opgeboude tekort</t>
  </si>
  <si>
    <t>PRODUKSIEKOSTE</t>
  </si>
  <si>
    <t>Renteberekening</t>
  </si>
  <si>
    <t>Rentekoers</t>
  </si>
  <si>
    <t>Indien kapitaal spandering in berekening gebring wil word, moet dit hier ingevoer word.</t>
  </si>
  <si>
    <r>
      <t xml:space="preserve">Totale </t>
    </r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>/oorskot</t>
    </r>
  </si>
  <si>
    <t>Kontantvloei - rente ingesluit</t>
  </si>
  <si>
    <t>Bemestingstowwe</t>
  </si>
  <si>
    <t>Totale Produksiekoste</t>
  </si>
  <si>
    <t>Totale koste</t>
  </si>
  <si>
    <t>Kapitaal items -</t>
  </si>
  <si>
    <t>Die resultaat van alle inligting wat ingevoer word, word op die bladsy bereken.</t>
  </si>
  <si>
    <t>Inkomste en kostes wat benodig word om die berekenings te doen, word hier ingevoer.</t>
  </si>
  <si>
    <t>Detail berekenings -</t>
  </si>
  <si>
    <t>Om kapitaal items in ag te neem kan die inligting hier ingevoer word en dit sal op die resultaat bladsy in berekening gebring word. Slegs die jaarlikse paaiement word ingevoer.</t>
  </si>
  <si>
    <t xml:space="preserve">Tarief per uur:      </t>
  </si>
  <si>
    <t xml:space="preserve">Koste per uur:      </t>
  </si>
  <si>
    <t xml:space="preserve">Koste per uur:     </t>
  </si>
  <si>
    <t>INLIGTING VIR DETAIL BEREKENINGS</t>
  </si>
  <si>
    <t>2. Middels en aanwendings</t>
  </si>
  <si>
    <t>2. Bemestingstowwe en aanwendings</t>
  </si>
  <si>
    <t>Tydelike arbeid</t>
  </si>
  <si>
    <t>Die tariewe vir tydelike arbeid en toerusting moet ingevoer word.</t>
  </si>
  <si>
    <r>
      <t>Die gemiddelde prys wat verwag word moet ingevoer word. Dit is belangrik om in ag te neem dat pryse deur aspekte soos neutgrote, die rand doller wisselkoers en die w</t>
    </r>
    <r>
      <rPr>
        <sz val="11"/>
        <color theme="1"/>
        <rFont val="Calibri"/>
        <family val="2"/>
      </rPr>
      <t>ê</t>
    </r>
    <r>
      <rPr>
        <sz val="11"/>
        <color theme="1"/>
        <rFont val="Calibri"/>
        <family val="2"/>
        <scheme val="minor"/>
      </rPr>
      <t>reldprys beinvloed word. Die aanbeveling is om eerder konserwatief te wees.</t>
    </r>
  </si>
  <si>
    <t>Vestigingskoste -</t>
  </si>
  <si>
    <t>Daar is 'n tabel met gemiddelde opbrengste vir verskillende streke. Voltooi die verwagte gemiddelde opbrengs vir die betrokke plaas/boord. Weereens word 'n konserwatiewe benadering aanbeveel.</t>
  </si>
  <si>
    <r>
      <t xml:space="preserve">Die koste wissel en die spesifieke koste moet beraam word. Daar is by die </t>
    </r>
    <r>
      <rPr>
        <b/>
        <sz val="11"/>
        <color theme="1"/>
        <rFont val="Calibri"/>
        <family val="2"/>
        <scheme val="minor"/>
      </rPr>
      <t>detail berekenings</t>
    </r>
    <r>
      <rPr>
        <sz val="11"/>
        <color theme="1"/>
        <rFont val="Calibri"/>
        <family val="2"/>
        <scheme val="minor"/>
      </rPr>
      <t xml:space="preserve"> voorsiening gemaak vir verskillende items wat in ag geneem moet word.</t>
    </r>
  </si>
  <si>
    <t>Voorsiening word gemaak om 5% van bome te vervang in jaar 2 en jaar 3.</t>
  </si>
  <si>
    <t>Arbeidskoste -</t>
  </si>
  <si>
    <t xml:space="preserve">Ondernemersloon en die vergoeding van permanente personeel word hier ingevoer. </t>
  </si>
  <si>
    <t>Produksiekoste -</t>
  </si>
  <si>
    <r>
      <t xml:space="preserve">Verskillende koste items word gelys waarvan die koste bepaal en ingevoer moet word. Daar is by die </t>
    </r>
    <r>
      <rPr>
        <b/>
        <sz val="11"/>
        <color theme="1"/>
        <rFont val="Calibri"/>
        <family val="2"/>
        <scheme val="minor"/>
      </rPr>
      <t>detail berekenings</t>
    </r>
    <r>
      <rPr>
        <sz val="11"/>
        <color theme="1"/>
        <rFont val="Calibri"/>
        <family val="2"/>
        <scheme val="minor"/>
      </rPr>
      <t xml:space="preserve"> voorsiening gemaak om die koste van sekere van die items te bereken.  </t>
    </r>
  </si>
  <si>
    <t>Kapitaal items kan ook in ag te neem word.</t>
  </si>
  <si>
    <t xml:space="preserve">Daar word voorsiening gemaak vir detail berekenings van sekere koste items. </t>
  </si>
  <si>
    <t xml:space="preserve">Tariewe - </t>
  </si>
  <si>
    <t>Tydelike arbeid - Voorsiening word gemaak vir die gemiddelde uurlikse tarief van twee vlakke arbeiders.</t>
  </si>
  <si>
    <t xml:space="preserve">Meganisasie - Daar is voorsiening vir die koste van brandstof en die voorsiening vir instandhouding van twee modelle trekkers. </t>
  </si>
  <si>
    <t>Voorsiening word gemaak vir verskillende koste items.</t>
  </si>
  <si>
    <t>Daar is opbrengs verskille tussen kultivars wat ook in ag geneem kan word.</t>
  </si>
  <si>
    <t>VESTIGINGSKOSTE</t>
  </si>
  <si>
    <r>
      <t xml:space="preserve">Die berekenings word op die bladsye gedoen maar word nie na die </t>
    </r>
    <r>
      <rPr>
        <b/>
        <sz val="11"/>
        <color theme="1"/>
        <rFont val="Calibri"/>
        <family val="2"/>
        <scheme val="minor"/>
      </rPr>
      <t>resultaat</t>
    </r>
    <r>
      <rPr>
        <sz val="11"/>
        <color theme="1"/>
        <rFont val="Calibri"/>
        <family val="2"/>
        <scheme val="minor"/>
      </rPr>
      <t xml:space="preserve"> bladsy oorgedra nie. Die totale moet dus by die betrokke plek op die </t>
    </r>
    <r>
      <rPr>
        <b/>
        <sz val="11"/>
        <color theme="1"/>
        <rFont val="Calibri"/>
        <family val="2"/>
        <scheme val="minor"/>
      </rPr>
      <t xml:space="preserve">verstigingskoste </t>
    </r>
    <r>
      <rPr>
        <sz val="11"/>
        <color theme="1"/>
        <rFont val="Calibri"/>
        <family val="2"/>
        <scheme val="minor"/>
      </rPr>
      <t xml:space="preserve">of </t>
    </r>
    <r>
      <rPr>
        <b/>
        <sz val="11"/>
        <color theme="1"/>
        <rFont val="Calibri"/>
        <family val="2"/>
        <scheme val="minor"/>
      </rPr>
      <t xml:space="preserve">produksiekoste </t>
    </r>
    <r>
      <rPr>
        <sz val="11"/>
        <color theme="1"/>
        <rFont val="Calibri"/>
        <family val="2"/>
        <scheme val="minor"/>
      </rPr>
      <t>bladsye ingevoer word.</t>
    </r>
  </si>
  <si>
    <t>Inligting kan slegs in die selle wat gekleur is ingevoer word.</t>
  </si>
  <si>
    <t>Kapitaal items (Slegs paaiemente)</t>
  </si>
  <si>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>/oorskot - kapitaal items ingesluit</t>
    </r>
  </si>
  <si>
    <t>Kontantvloei rente uitgesluit - kapitaal items ingesluit</t>
  </si>
  <si>
    <t>Kapitaal items</t>
  </si>
  <si>
    <t>Dui die jaarlikse paaiement per item aan:</t>
  </si>
  <si>
    <t>VESTIGINGS- EN PRODUKSIEKOSTE VIR PEKANNEUTE IN SUID-AFRIKA</t>
  </si>
  <si>
    <t xml:space="preserve">                      VESTIGINGS- EN PRODUKSIEKOSTE VIR PEKANNEUTE IN SUID-AFRIKA</t>
  </si>
  <si>
    <t>BEGROTING PER HEKTAAR PER JAAR</t>
  </si>
  <si>
    <t>Kontantvloei</t>
  </si>
  <si>
    <t>REALISTIESE OPBRENGSTE VIR DIE VERSKILLENDE PRODUKSIEGEBIEDE</t>
  </si>
  <si>
    <t>Kilogram per hektaar met 100 bome en 100% stand</t>
  </si>
  <si>
    <t>PRODUKSIEGEBIED</t>
  </si>
  <si>
    <t>Streek 1</t>
  </si>
  <si>
    <t>Limpopo - wes</t>
  </si>
  <si>
    <t>Limpopo - oos (Laeveld uitgesluit)</t>
  </si>
  <si>
    <t>Streek 1 &amp; 2</t>
  </si>
  <si>
    <t xml:space="preserve">Laeveld </t>
  </si>
  <si>
    <t>Streek 2</t>
  </si>
  <si>
    <t>Gauteng</t>
  </si>
  <si>
    <t>Streek 3</t>
  </si>
  <si>
    <t>KZN (Zululand, Pongola en Muden uitgesluit)</t>
  </si>
  <si>
    <t xml:space="preserve">Zululand </t>
  </si>
  <si>
    <t>Pongola en Muden</t>
  </si>
  <si>
    <t>Streek 4</t>
  </si>
  <si>
    <t>Oranjerivier - Vanderkloof tot Prieska</t>
  </si>
  <si>
    <t>Streek 5</t>
  </si>
  <si>
    <t>Oos-Kaap</t>
  </si>
  <si>
    <t>Streek 6</t>
  </si>
  <si>
    <t>Benede Oranjerivier</t>
  </si>
  <si>
    <t>Streek 7</t>
  </si>
  <si>
    <t>Noordwes - oos</t>
  </si>
  <si>
    <t>Noordwes - wes</t>
  </si>
  <si>
    <t>Streek 8 &amp; 9</t>
  </si>
  <si>
    <t>Vaalharts</t>
  </si>
  <si>
    <t>Streek 9</t>
  </si>
  <si>
    <t>Vrystaat wes</t>
  </si>
  <si>
    <t>Vrystaat oos</t>
  </si>
  <si>
    <t>Hersiening - Maart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</si>
</sst>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#,##0.00"/>
    <numFmt numFmtId="166" formatCode="#,##0.0"/>
    <numFmt numFmtId="167" formatCode="0.0"/>
    <numFmt numFmtId="168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u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Alignment="1"/>
    <xf numFmtId="0" fontId="3" fillId="0" borderId="0" xfId="0" applyFont="1"/>
    <xf numFmtId="0" fontId="3" fillId="0" borderId="0" xfId="0" applyFont="1" applyAlignment="1" applyProtection="1">
      <alignment horizontal="left"/>
    </xf>
    <xf numFmtId="0" fontId="3" fillId="0" borderId="1" xfId="0" applyFont="1" applyBorder="1"/>
    <xf numFmtId="49" fontId="0" fillId="0" borderId="0" xfId="0" applyNumberFormat="1" applyFill="1"/>
    <xf numFmtId="3" fontId="0" fillId="0" borderId="0" xfId="0" applyNumberFormat="1" applyAlignment="1">
      <alignment horizontal="center"/>
    </xf>
    <xf numFmtId="0" fontId="0" fillId="0" borderId="0" xfId="0" applyFill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6" fontId="1" fillId="0" borderId="0" xfId="0" applyNumberFormat="1" applyFont="1"/>
    <xf numFmtId="0" fontId="5" fillId="0" borderId="0" xfId="0" applyFont="1" applyAlignment="1" applyProtection="1">
      <alignment horizontal="left"/>
    </xf>
    <xf numFmtId="0" fontId="5" fillId="0" borderId="0" xfId="0" applyFont="1"/>
    <xf numFmtId="0" fontId="5" fillId="0" borderId="1" xfId="0" applyFont="1" applyFill="1" applyBorder="1" applyAlignment="1" applyProtection="1">
      <alignment horizontal="left" vertical="center"/>
    </xf>
    <xf numFmtId="3" fontId="5" fillId="0" borderId="1" xfId="0" applyNumberFormat="1" applyFont="1" applyBorder="1" applyAlignment="1">
      <alignment vertical="center"/>
    </xf>
    <xf numFmtId="49" fontId="0" fillId="0" borderId="0" xfId="0" applyNumberFormat="1" applyFill="1" applyAlignment="1">
      <alignment vertical="top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1" fillId="0" borderId="0" xfId="0" applyFont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/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49" fontId="1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49" fontId="0" fillId="0" borderId="0" xfId="0" applyNumberFormat="1" applyFont="1" applyAlignment="1">
      <alignment vertical="top" wrapText="1"/>
    </xf>
    <xf numFmtId="0" fontId="0" fillId="0" borderId="0" xfId="0" applyFill="1" applyAlignment="1">
      <alignment vertical="top"/>
    </xf>
    <xf numFmtId="0" fontId="0" fillId="0" borderId="1" xfId="0" applyBorder="1"/>
    <xf numFmtId="0" fontId="2" fillId="0" borderId="1" xfId="0" applyFont="1" applyBorder="1"/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/>
    <xf numFmtId="0" fontId="0" fillId="0" borderId="1" xfId="0" applyFont="1" applyBorder="1"/>
    <xf numFmtId="165" fontId="5" fillId="0" borderId="1" xfId="0" applyNumberFormat="1" applyFont="1" applyBorder="1"/>
    <xf numFmtId="165" fontId="5" fillId="0" borderId="1" xfId="0" applyNumberFormat="1" applyFont="1" applyFill="1" applyBorder="1"/>
    <xf numFmtId="0" fontId="0" fillId="0" borderId="6" xfId="0" applyFont="1" applyBorder="1"/>
    <xf numFmtId="0" fontId="2" fillId="0" borderId="7" xfId="0" applyFont="1" applyFill="1" applyBorder="1"/>
    <xf numFmtId="0" fontId="3" fillId="0" borderId="8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164" fontId="5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0" fontId="0" fillId="2" borderId="0" xfId="0" applyFont="1" applyFill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167" fontId="0" fillId="2" borderId="1" xfId="0" applyNumberFormat="1" applyFont="1" applyFill="1" applyBorder="1" applyProtection="1">
      <protection locked="0"/>
    </xf>
    <xf numFmtId="167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 applyProtection="1">
      <alignment horizontal="right" vertical="center"/>
      <protection locked="0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166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5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/>
    </xf>
    <xf numFmtId="0" fontId="11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4" fontId="5" fillId="2" borderId="1" xfId="0" applyNumberFormat="1" applyFont="1" applyFill="1" applyBorder="1" applyProtection="1"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164" fontId="5" fillId="0" borderId="1" xfId="0" applyNumberFormat="1" applyFont="1" applyFill="1" applyBorder="1" applyProtection="1">
      <protection locked="0"/>
    </xf>
    <xf numFmtId="0" fontId="13" fillId="0" borderId="0" xfId="0" applyFont="1" applyAlignment="1" applyProtection="1">
      <alignment horizontal="left"/>
    </xf>
    <xf numFmtId="0" fontId="1" fillId="0" borderId="0" xfId="0" applyFont="1" applyAlignment="1"/>
    <xf numFmtId="49" fontId="0" fillId="0" borderId="0" xfId="0" applyNumberFormat="1" applyFont="1" applyAlignment="1">
      <alignment vertical="top"/>
    </xf>
    <xf numFmtId="0" fontId="5" fillId="0" borderId="0" xfId="0" applyFont="1" applyBorder="1" applyAlignment="1">
      <alignment horizontal="left"/>
    </xf>
    <xf numFmtId="164" fontId="5" fillId="0" borderId="5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164" fontId="5" fillId="0" borderId="0" xfId="0" applyNumberFormat="1" applyFon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0" fillId="2" borderId="0" xfId="0" applyNumberFormat="1" applyFill="1" applyProtection="1">
      <protection locked="0"/>
    </xf>
    <xf numFmtId="164" fontId="0" fillId="0" borderId="0" xfId="0" applyNumberFormat="1" applyFill="1" applyAlignment="1">
      <alignment horizontal="right"/>
    </xf>
    <xf numFmtId="164" fontId="0" fillId="2" borderId="0" xfId="0" applyNumberFormat="1" applyFill="1" applyAlignment="1" applyProtection="1">
      <alignment horizontal="right"/>
      <protection locked="0"/>
    </xf>
    <xf numFmtId="6" fontId="0" fillId="0" borderId="0" xfId="0" applyNumberFormat="1"/>
    <xf numFmtId="0" fontId="0" fillId="0" borderId="0" xfId="0" applyFill="1" applyBorder="1"/>
    <xf numFmtId="6" fontId="1" fillId="0" borderId="0" xfId="0" applyNumberFormat="1" applyFont="1" applyFill="1"/>
    <xf numFmtId="6" fontId="0" fillId="0" borderId="0" xfId="0" applyNumberFormat="1" applyFill="1"/>
    <xf numFmtId="6" fontId="0" fillId="0" borderId="0" xfId="0" applyNumberFormat="1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49" fontId="0" fillId="2" borderId="0" xfId="0" applyNumberFormat="1" applyFill="1" applyAlignment="1" applyProtection="1">
      <alignment horizontal="left"/>
      <protection locked="0"/>
    </xf>
    <xf numFmtId="4" fontId="0" fillId="0" borderId="0" xfId="0" applyNumberFormat="1"/>
    <xf numFmtId="8" fontId="0" fillId="2" borderId="0" xfId="0" applyNumberFormat="1" applyFill="1" applyAlignment="1" applyProtection="1">
      <alignment horizontal="right"/>
      <protection locked="0"/>
    </xf>
    <xf numFmtId="8" fontId="0" fillId="0" borderId="0" xfId="0" applyNumberFormat="1"/>
    <xf numFmtId="6" fontId="0" fillId="2" borderId="0" xfId="0" applyNumberFormat="1" applyFill="1" applyProtection="1"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49" fontId="0" fillId="0" borderId="0" xfId="0" applyNumberFormat="1" applyFont="1" applyFill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64" fontId="5" fillId="0" borderId="5" xfId="0" applyNumberFormat="1" applyFont="1" applyFill="1" applyBorder="1" applyProtection="1"/>
    <xf numFmtId="0" fontId="5" fillId="0" borderId="0" xfId="0" applyFont="1" applyProtection="1"/>
    <xf numFmtId="164" fontId="5" fillId="0" borderId="11" xfId="0" applyNumberFormat="1" applyFont="1" applyFill="1" applyBorder="1" applyProtection="1"/>
    <xf numFmtId="164" fontId="5" fillId="0" borderId="0" xfId="0" applyNumberFormat="1" applyFont="1" applyProtection="1"/>
    <xf numFmtId="164" fontId="5" fillId="0" borderId="0" xfId="0" applyNumberFormat="1" applyFont="1" applyFill="1" applyBorder="1" applyProtection="1"/>
    <xf numFmtId="164" fontId="4" fillId="0" borderId="0" xfId="0" applyNumberFormat="1" applyFont="1" applyProtection="1"/>
    <xf numFmtId="0" fontId="0" fillId="0" borderId="0" xfId="0" applyProtection="1"/>
    <xf numFmtId="164" fontId="0" fillId="0" borderId="1" xfId="0" applyNumberFormat="1" applyBorder="1" applyProtection="1"/>
    <xf numFmtId="168" fontId="0" fillId="2" borderId="0" xfId="0" applyNumberFormat="1" applyFill="1" applyProtection="1">
      <protection locked="0"/>
    </xf>
    <xf numFmtId="0" fontId="0" fillId="2" borderId="1" xfId="0" applyFill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9" fontId="0" fillId="2" borderId="0" xfId="0" applyNumberFormat="1" applyFill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4" fillId="0" borderId="0" xfId="0" applyFont="1"/>
    <xf numFmtId="0" fontId="15" fillId="0" borderId="0" xfId="0" applyFont="1"/>
    <xf numFmtId="17" fontId="16" fillId="0" borderId="0" xfId="0" applyNumberFormat="1" applyFont="1" applyFill="1"/>
    <xf numFmtId="0" fontId="16" fillId="0" borderId="0" xfId="0" applyFont="1" applyFill="1"/>
    <xf numFmtId="0" fontId="17" fillId="0" borderId="0" xfId="0" applyFont="1" applyAlignment="1" applyProtection="1">
      <alignment horizontal="left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 applyProtection="1">
      <alignment horizontal="left"/>
    </xf>
    <xf numFmtId="0" fontId="18" fillId="0" borderId="2" xfId="0" applyFont="1" applyBorder="1" applyAlignment="1" applyProtection="1">
      <alignment horizont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3" fontId="19" fillId="0" borderId="1" xfId="0" applyNumberFormat="1" applyFont="1" applyFill="1" applyBorder="1"/>
    <xf numFmtId="3" fontId="19" fillId="0" borderId="1" xfId="0" applyNumberFormat="1" applyFont="1" applyBorder="1"/>
    <xf numFmtId="3" fontId="19" fillId="0" borderId="1" xfId="0" applyNumberFormat="1" applyFont="1" applyBorder="1" applyProtection="1"/>
    <xf numFmtId="3" fontId="19" fillId="0" borderId="1" xfId="0" applyNumberFormat="1" applyFont="1" applyFill="1" applyBorder="1" applyProtection="1"/>
    <xf numFmtId="3" fontId="19" fillId="3" borderId="1" xfId="0" applyNumberFormat="1" applyFont="1" applyFill="1" applyBorder="1" applyProtection="1"/>
    <xf numFmtId="0" fontId="18" fillId="0" borderId="12" xfId="0" applyFont="1" applyBorder="1" applyAlignment="1">
      <alignment horizontal="left" vertical="center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13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7" fillId="0" borderId="0" xfId="0" applyFont="1"/>
    <xf numFmtId="0" fontId="20" fillId="0" borderId="0" xfId="0" applyFont="1" applyAlignment="1" applyProtection="1">
      <alignment horizontal="left"/>
    </xf>
    <xf numFmtId="0" fontId="20" fillId="0" borderId="0" xfId="0" applyFont="1"/>
    <xf numFmtId="17" fontId="2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3</xdr:col>
      <xdr:colOff>657225</xdr:colOff>
      <xdr:row>0</xdr:row>
      <xdr:rowOff>719143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"/>
          <a:ext cx="1581149" cy="7191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952500</xdr:colOff>
      <xdr:row>0</xdr:row>
      <xdr:rowOff>719143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581149" cy="719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533399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628649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1</xdr:row>
      <xdr:rowOff>12285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1333499</xdr:colOff>
      <xdr:row>0</xdr:row>
      <xdr:rowOff>719142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581149" cy="7191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1</xdr:row>
      <xdr:rowOff>12285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1266824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Normal="100" workbookViewId="0">
      <pane ySplit="1" topLeftCell="A2" activePane="bottomLeft" state="frozen"/>
      <selection activeCell="H13" sqref="H13"/>
      <selection pane="bottomLeft" activeCell="A2" sqref="A2"/>
    </sheetView>
  </sheetViews>
  <sheetFormatPr defaultRowHeight="15" x14ac:dyDescent="0.25"/>
  <cols>
    <col min="1" max="3" width="4.7109375" customWidth="1"/>
    <col min="4" max="4" width="73.7109375" customWidth="1"/>
    <col min="5" max="5" width="12.7109375" customWidth="1"/>
  </cols>
  <sheetData>
    <row r="1" spans="1:5" ht="60" customHeight="1" x14ac:dyDescent="0.3">
      <c r="A1" s="1"/>
      <c r="D1" s="142" t="s">
        <v>190</v>
      </c>
    </row>
    <row r="2" spans="1:5" ht="15" customHeight="1" x14ac:dyDescent="0.3">
      <c r="A2" s="1"/>
      <c r="D2" s="91" t="s">
        <v>221</v>
      </c>
    </row>
    <row r="3" spans="1:5" ht="15" customHeight="1" x14ac:dyDescent="0.3">
      <c r="A3" s="1"/>
      <c r="D3" s="91"/>
    </row>
    <row r="4" spans="1:5" ht="17.25" x14ac:dyDescent="0.3">
      <c r="A4" s="90" t="s">
        <v>116</v>
      </c>
      <c r="E4" s="12"/>
    </row>
    <row r="5" spans="1:5" x14ac:dyDescent="0.25">
      <c r="A5" s="2"/>
      <c r="E5" s="12"/>
    </row>
    <row r="6" spans="1:5" x14ac:dyDescent="0.25">
      <c r="A6" s="52" t="s">
        <v>84</v>
      </c>
      <c r="B6" s="2" t="s">
        <v>51</v>
      </c>
      <c r="E6" s="12"/>
    </row>
    <row r="7" spans="1:5" x14ac:dyDescent="0.25">
      <c r="A7" s="2"/>
      <c r="B7" s="2"/>
      <c r="E7" s="40"/>
    </row>
    <row r="8" spans="1:5" x14ac:dyDescent="0.25">
      <c r="A8" s="52" t="s">
        <v>84</v>
      </c>
      <c r="B8" s="2" t="s">
        <v>71</v>
      </c>
      <c r="E8" s="40"/>
    </row>
    <row r="9" spans="1:5" x14ac:dyDescent="0.25">
      <c r="A9" s="2"/>
      <c r="B9" s="2"/>
      <c r="E9" s="46"/>
    </row>
    <row r="10" spans="1:5" ht="30" customHeight="1" x14ac:dyDescent="0.25">
      <c r="A10" s="53" t="s">
        <v>84</v>
      </c>
      <c r="B10" s="145" t="s">
        <v>85</v>
      </c>
      <c r="C10" s="145"/>
      <c r="D10" s="145"/>
      <c r="E10" s="48"/>
    </row>
    <row r="11" spans="1:5" x14ac:dyDescent="0.25">
      <c r="A11" s="2"/>
      <c r="C11" t="s">
        <v>80</v>
      </c>
      <c r="E11" s="12"/>
    </row>
    <row r="12" spans="1:5" ht="30" customHeight="1" x14ac:dyDescent="0.25">
      <c r="A12" s="2"/>
      <c r="C12" s="146" t="s">
        <v>117</v>
      </c>
      <c r="D12" s="146"/>
      <c r="E12" s="46"/>
    </row>
    <row r="13" spans="1:5" x14ac:dyDescent="0.25">
      <c r="A13" s="2"/>
      <c r="C13" s="13"/>
      <c r="D13" s="13"/>
      <c r="E13" s="48"/>
    </row>
    <row r="14" spans="1:5" x14ac:dyDescent="0.25">
      <c r="A14" s="52" t="s">
        <v>84</v>
      </c>
      <c r="B14" s="2" t="s">
        <v>183</v>
      </c>
      <c r="E14" s="100"/>
    </row>
    <row r="15" spans="1:5" x14ac:dyDescent="0.25">
      <c r="A15" s="2"/>
      <c r="C15" s="13"/>
      <c r="D15" s="13"/>
      <c r="E15" s="100"/>
    </row>
    <row r="16" spans="1:5" ht="15.75" x14ac:dyDescent="0.25">
      <c r="A16" s="26" t="s">
        <v>37</v>
      </c>
      <c r="E16" s="12"/>
    </row>
    <row r="17" spans="1:6" ht="15" customHeight="1" x14ac:dyDescent="0.25">
      <c r="A17" s="2"/>
      <c r="B17" s="148" t="s">
        <v>54</v>
      </c>
      <c r="C17" s="148"/>
      <c r="D17" s="148"/>
      <c r="E17" s="12"/>
    </row>
    <row r="18" spans="1:6" ht="30" customHeight="1" x14ac:dyDescent="0.25">
      <c r="A18" s="2"/>
      <c r="B18" s="15"/>
      <c r="C18" s="144" t="s">
        <v>55</v>
      </c>
      <c r="D18" s="144"/>
      <c r="E18" s="12"/>
    </row>
    <row r="19" spans="1:6" x14ac:dyDescent="0.25">
      <c r="A19" s="2"/>
      <c r="B19" s="103" t="s">
        <v>41</v>
      </c>
      <c r="E19" s="12"/>
    </row>
    <row r="20" spans="1:6" ht="15" customHeight="1" x14ac:dyDescent="0.25">
      <c r="A20" s="2"/>
      <c r="B20" s="15"/>
      <c r="C20" s="144" t="s">
        <v>154</v>
      </c>
      <c r="D20" s="144"/>
      <c r="E20" s="12"/>
    </row>
    <row r="21" spans="1:6" ht="15" customHeight="1" x14ac:dyDescent="0.25">
      <c r="A21" s="2"/>
      <c r="B21" s="103" t="s">
        <v>46</v>
      </c>
      <c r="E21" s="100"/>
    </row>
    <row r="22" spans="1:6" ht="15" customHeight="1" x14ac:dyDescent="0.25">
      <c r="A22" s="2"/>
      <c r="B22" s="15"/>
      <c r="C22" s="147" t="s">
        <v>153</v>
      </c>
      <c r="D22" s="147"/>
      <c r="E22" s="100"/>
    </row>
    <row r="23" spans="1:6" ht="15" customHeight="1" x14ac:dyDescent="0.25">
      <c r="A23" s="2"/>
      <c r="B23" s="103" t="s">
        <v>152</v>
      </c>
      <c r="C23" s="99"/>
      <c r="D23" s="99"/>
      <c r="E23" s="100"/>
    </row>
    <row r="24" spans="1:6" ht="15" customHeight="1" x14ac:dyDescent="0.25">
      <c r="A24" s="2"/>
      <c r="B24" s="15"/>
      <c r="C24" s="144" t="s">
        <v>174</v>
      </c>
      <c r="D24" s="144"/>
      <c r="E24" s="100"/>
    </row>
    <row r="25" spans="1:6" ht="15" customHeight="1" x14ac:dyDescent="0.25">
      <c r="A25" s="2"/>
      <c r="B25" s="103" t="s">
        <v>155</v>
      </c>
      <c r="C25" s="118"/>
      <c r="D25" s="118"/>
      <c r="E25" s="119"/>
    </row>
    <row r="26" spans="1:6" ht="15" customHeight="1" x14ac:dyDescent="0.25">
      <c r="A26" s="2"/>
      <c r="B26" s="15"/>
      <c r="C26" s="144" t="s">
        <v>175</v>
      </c>
      <c r="D26" s="144"/>
      <c r="E26" s="119"/>
    </row>
    <row r="27" spans="1:6" x14ac:dyDescent="0.25">
      <c r="A27" s="2"/>
      <c r="B27" s="15"/>
      <c r="C27" t="s">
        <v>164</v>
      </c>
      <c r="E27" s="12"/>
    </row>
    <row r="28" spans="1:6" x14ac:dyDescent="0.25">
      <c r="A28" s="2"/>
      <c r="B28" s="15"/>
      <c r="C28" s="24"/>
      <c r="E28" s="12"/>
    </row>
    <row r="29" spans="1:6" x14ac:dyDescent="0.25">
      <c r="A29" s="7"/>
      <c r="B29" s="7"/>
      <c r="C29" s="6"/>
      <c r="D29" s="6"/>
      <c r="E29" s="3"/>
      <c r="F29" s="3"/>
    </row>
    <row r="30" spans="1:6" x14ac:dyDescent="0.25">
      <c r="A30" s="7"/>
      <c r="B30" s="7"/>
      <c r="C30" s="6"/>
      <c r="D30" s="6"/>
      <c r="E30" s="3"/>
      <c r="F30" s="3"/>
    </row>
    <row r="31" spans="1:6" x14ac:dyDescent="0.25">
      <c r="A31" s="7"/>
      <c r="B31" s="7"/>
      <c r="C31" s="6"/>
      <c r="D31" s="6"/>
      <c r="E31" s="3"/>
      <c r="F31" s="3"/>
    </row>
    <row r="32" spans="1:6" x14ac:dyDescent="0.25">
      <c r="A32" s="7"/>
      <c r="B32" s="7"/>
      <c r="C32" s="6"/>
      <c r="D32" s="6"/>
      <c r="E32" s="3"/>
      <c r="F32" s="3"/>
    </row>
    <row r="33" spans="1:6" x14ac:dyDescent="0.25">
      <c r="A33" s="7"/>
      <c r="B33" s="7"/>
      <c r="C33" s="6"/>
      <c r="D33" s="6"/>
      <c r="E33" s="3"/>
      <c r="F33" s="3"/>
    </row>
    <row r="34" spans="1:6" x14ac:dyDescent="0.25">
      <c r="A34" s="7"/>
      <c r="B34" s="7"/>
      <c r="C34" s="6"/>
      <c r="D34" s="6"/>
      <c r="E34" s="3"/>
      <c r="F34" s="3"/>
    </row>
    <row r="35" spans="1:6" x14ac:dyDescent="0.25">
      <c r="A35" s="7"/>
      <c r="B35" s="7"/>
      <c r="C35" s="6"/>
      <c r="D35" s="6"/>
      <c r="E35" s="3"/>
      <c r="F35" s="3"/>
    </row>
    <row r="36" spans="1:6" x14ac:dyDescent="0.25">
      <c r="A36" s="3"/>
      <c r="B36" s="3"/>
      <c r="C36" s="6"/>
      <c r="D36" s="6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</row>
    <row r="44" spans="1:6" x14ac:dyDescent="0.25">
      <c r="A44" s="3"/>
    </row>
  </sheetData>
  <sheetProtection algorithmName="SHA-512" hashValue="AqfO5/DClLIYJhXSkuOn0v3NW86EeVoVlOYWPj966GIi3E9Yu183gqjHUaD6hKz8xNCQPfrLMcphmVb9D6sGVQ==" saltValue="3vBDWkMxLH7/iMx0BSm6Vw==" spinCount="100000" sheet="1" objects="1" scenarios="1"/>
  <mergeCells count="8">
    <mergeCell ref="C24:D24"/>
    <mergeCell ref="C26:D26"/>
    <mergeCell ref="B10:D10"/>
    <mergeCell ref="C12:D12"/>
    <mergeCell ref="C18:D18"/>
    <mergeCell ref="C22:D22"/>
    <mergeCell ref="C20:D20"/>
    <mergeCell ref="B17:D17"/>
  </mergeCells>
  <pageMargins left="0.70866141732283472" right="0.70866141732283472" top="0.74803149606299213" bottom="0.74803149606299213" header="0.31496062992125984" footer="0.31496062992125984"/>
  <pageSetup paperSize="9" scale="99" fitToHeight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workbookViewId="0">
      <selection activeCell="A3" sqref="A3"/>
    </sheetView>
  </sheetViews>
  <sheetFormatPr defaultRowHeight="15" x14ac:dyDescent="0.25"/>
  <cols>
    <col min="1" max="1" width="22.7109375" customWidth="1"/>
    <col min="2" max="17" width="10.28515625" customWidth="1"/>
  </cols>
  <sheetData>
    <row r="1" spans="1:19" ht="60" customHeight="1" x14ac:dyDescent="0.3">
      <c r="B1" s="1"/>
      <c r="C1" s="150" t="s">
        <v>189</v>
      </c>
      <c r="D1" s="150"/>
      <c r="E1" s="150"/>
      <c r="F1" s="150"/>
      <c r="G1" s="150"/>
      <c r="H1" s="150"/>
      <c r="I1" s="143"/>
      <c r="J1" s="16"/>
      <c r="K1" s="16"/>
      <c r="L1" s="16"/>
    </row>
    <row r="2" spans="1:19" ht="15" customHeight="1" x14ac:dyDescent="0.3">
      <c r="A2" s="93" t="s">
        <v>121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9" ht="15" customHeight="1" x14ac:dyDescent="0.3">
      <c r="A3" s="17"/>
      <c r="B3" s="1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9" ht="15" customHeight="1" x14ac:dyDescent="0.3">
      <c r="A4" s="14" t="s">
        <v>76</v>
      </c>
      <c r="B4" s="1"/>
      <c r="C4" s="2" t="s">
        <v>128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9" ht="15" customHeight="1" x14ac:dyDescent="0.3">
      <c r="A5" s="59"/>
      <c r="B5" s="60"/>
      <c r="C5" s="165" t="s">
        <v>26</v>
      </c>
      <c r="D5" s="165"/>
      <c r="E5" s="165"/>
      <c r="F5" s="165" t="s">
        <v>102</v>
      </c>
      <c r="G5" s="165"/>
      <c r="H5" s="165"/>
      <c r="I5" s="166" t="s">
        <v>89</v>
      </c>
      <c r="J5" s="166"/>
      <c r="K5" s="166"/>
      <c r="L5" s="166" t="s">
        <v>103</v>
      </c>
      <c r="M5" s="166"/>
      <c r="N5" s="166"/>
      <c r="O5" s="166" t="s">
        <v>90</v>
      </c>
      <c r="P5" s="166"/>
      <c r="Q5" s="166"/>
    </row>
    <row r="6" spans="1:19" ht="45" customHeight="1" x14ac:dyDescent="0.3">
      <c r="A6" s="59"/>
      <c r="B6" s="60"/>
      <c r="C6" s="61" t="s">
        <v>112</v>
      </c>
      <c r="D6" s="43" t="s">
        <v>72</v>
      </c>
      <c r="E6" s="62" t="s">
        <v>73</v>
      </c>
      <c r="F6" s="61" t="s">
        <v>112</v>
      </c>
      <c r="G6" s="43" t="s">
        <v>72</v>
      </c>
      <c r="H6" s="62" t="s">
        <v>73</v>
      </c>
      <c r="I6" s="61" t="s">
        <v>112</v>
      </c>
      <c r="J6" s="43" t="s">
        <v>72</v>
      </c>
      <c r="K6" s="62" t="s">
        <v>73</v>
      </c>
      <c r="L6" s="61" t="s">
        <v>112</v>
      </c>
      <c r="M6" s="43" t="s">
        <v>72</v>
      </c>
      <c r="N6" s="62" t="s">
        <v>73</v>
      </c>
      <c r="O6" s="61" t="s">
        <v>112</v>
      </c>
      <c r="P6" s="43" t="s">
        <v>72</v>
      </c>
      <c r="Q6" s="62" t="s">
        <v>73</v>
      </c>
    </row>
    <row r="7" spans="1:19" ht="15" customHeight="1" x14ac:dyDescent="0.25">
      <c r="A7" s="63" t="s">
        <v>23</v>
      </c>
      <c r="B7" s="64" t="s">
        <v>97</v>
      </c>
      <c r="C7" s="80"/>
      <c r="D7" s="81"/>
      <c r="E7" s="65">
        <f>'Detail - Tariewe '!$I$5*C7*D7</f>
        <v>0</v>
      </c>
      <c r="F7" s="80"/>
      <c r="G7" s="81"/>
      <c r="H7" s="65">
        <f>'Detail - Tariewe '!$I$5*F7*G7</f>
        <v>0</v>
      </c>
      <c r="I7" s="80"/>
      <c r="J7" s="81"/>
      <c r="K7" s="65">
        <f>'Detail - Tariewe '!$I$5*I7*J7</f>
        <v>0</v>
      </c>
      <c r="L7" s="80"/>
      <c r="M7" s="81"/>
      <c r="N7" s="65">
        <f>'Detail - Tariewe '!$I$5*L7*M7</f>
        <v>0</v>
      </c>
      <c r="O7" s="80"/>
      <c r="P7" s="81"/>
      <c r="Q7" s="65">
        <f>'Detail - Tariewe '!$I$5*O7*P7</f>
        <v>0</v>
      </c>
    </row>
    <row r="8" spans="1:19" ht="15" customHeight="1" x14ac:dyDescent="0.25">
      <c r="A8" s="59"/>
      <c r="B8" s="64" t="s">
        <v>98</v>
      </c>
      <c r="C8" s="80"/>
      <c r="D8" s="81"/>
      <c r="E8" s="65">
        <f>'Detail - Tariewe '!$I$6*C8*D8</f>
        <v>0</v>
      </c>
      <c r="F8" s="80"/>
      <c r="G8" s="81"/>
      <c r="H8" s="65">
        <f>'Detail - Tariewe '!$I$6*F8*G8</f>
        <v>0</v>
      </c>
      <c r="I8" s="80"/>
      <c r="J8" s="81"/>
      <c r="K8" s="65">
        <f>'Detail - Tariewe '!$I$6*I8*J8</f>
        <v>0</v>
      </c>
      <c r="L8" s="80"/>
      <c r="M8" s="81"/>
      <c r="N8" s="65">
        <f>'Detail - Tariewe '!$I$6*L8*M8</f>
        <v>0</v>
      </c>
      <c r="O8" s="80"/>
      <c r="P8" s="81"/>
      <c r="Q8" s="65">
        <f>'Detail - Tariewe '!$I$6*O8*P8</f>
        <v>0</v>
      </c>
    </row>
    <row r="9" spans="1:19" ht="15" customHeight="1" x14ac:dyDescent="0.25">
      <c r="A9" s="63" t="s">
        <v>24</v>
      </c>
      <c r="B9" s="64" t="s">
        <v>97</v>
      </c>
      <c r="C9" s="80"/>
      <c r="D9" s="81"/>
      <c r="E9" s="65">
        <f>('Detail - Tariewe '!$I$9+'Detail - Tariewe '!$I$10)*C9*D9</f>
        <v>0</v>
      </c>
      <c r="F9" s="80"/>
      <c r="G9" s="81"/>
      <c r="H9" s="65">
        <f>('Detail - Tariewe '!$I$9+'Detail - Tariewe '!$I$10)*F9*G9</f>
        <v>0</v>
      </c>
      <c r="I9" s="80"/>
      <c r="J9" s="81"/>
      <c r="K9" s="65">
        <f>('Detail - Tariewe '!$I$9+'Detail - Tariewe '!$I$10)*I9*J9</f>
        <v>0</v>
      </c>
      <c r="L9" s="80"/>
      <c r="M9" s="81"/>
      <c r="N9" s="65">
        <f>('Detail - Tariewe '!$I$9+'Detail - Tariewe '!$I$10)*L9*M9</f>
        <v>0</v>
      </c>
      <c r="O9" s="80"/>
      <c r="P9" s="81"/>
      <c r="Q9" s="65">
        <f>('Detail - Tariewe '!$I$9+'Detail - Tariewe '!$I$10)*O9*P9</f>
        <v>0</v>
      </c>
    </row>
    <row r="10" spans="1:19" ht="15" customHeight="1" x14ac:dyDescent="0.25">
      <c r="A10" s="63"/>
      <c r="B10" s="64" t="s">
        <v>98</v>
      </c>
      <c r="C10" s="80"/>
      <c r="D10" s="81"/>
      <c r="E10" s="65">
        <f>('Detail - Tariewe '!$I$12+'Detail - Tariewe '!$I$13)*C10*D10</f>
        <v>0</v>
      </c>
      <c r="F10" s="80"/>
      <c r="G10" s="81"/>
      <c r="H10" s="65">
        <f>('Detail - Tariewe '!$I$12+'Detail - Tariewe '!$I$13)*F10*G10</f>
        <v>0</v>
      </c>
      <c r="I10" s="80"/>
      <c r="J10" s="81"/>
      <c r="K10" s="65">
        <f>('Detail - Tariewe '!$I$12+'Detail - Tariewe '!$I$13)*I10*J10</f>
        <v>0</v>
      </c>
      <c r="L10" s="80"/>
      <c r="M10" s="81"/>
      <c r="N10" s="65">
        <f>('Detail - Tariewe '!$I$12+'Detail - Tariewe '!$I$13)*L10*M10</f>
        <v>0</v>
      </c>
      <c r="O10" s="80"/>
      <c r="P10" s="81"/>
      <c r="Q10" s="65">
        <f>('Detail - Tariewe '!$I$12+'Detail - Tariewe '!$I$13)*O10*P10</f>
        <v>0</v>
      </c>
      <c r="R10" s="21"/>
      <c r="S10" s="21"/>
    </row>
    <row r="11" spans="1:19" ht="15" customHeight="1" x14ac:dyDescent="0.3">
      <c r="A11" s="63" t="s">
        <v>59</v>
      </c>
      <c r="B11" s="67"/>
      <c r="C11" s="68"/>
      <c r="D11" s="69"/>
      <c r="E11" s="65">
        <f>SUM(E7:E10)</f>
        <v>0</v>
      </c>
      <c r="F11" s="70"/>
      <c r="G11" s="69"/>
      <c r="H11" s="66">
        <f>SUM(H7:H10)</f>
        <v>0</v>
      </c>
      <c r="I11" s="70"/>
      <c r="J11" s="69"/>
      <c r="K11" s="66">
        <f>SUM(K7:K10)</f>
        <v>0</v>
      </c>
      <c r="L11" s="70"/>
      <c r="M11" s="69"/>
      <c r="N11" s="66">
        <f>SUM(N7:N10)</f>
        <v>0</v>
      </c>
      <c r="O11" s="70"/>
      <c r="P11" s="69"/>
      <c r="Q11" s="66">
        <f>SUM(Q7:Q10)</f>
        <v>0</v>
      </c>
      <c r="R11" s="21"/>
      <c r="S11" s="21"/>
    </row>
    <row r="12" spans="1:19" ht="15" customHeight="1" x14ac:dyDescent="0.3">
      <c r="A12" s="1"/>
      <c r="B12" s="1"/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15" customHeight="1" x14ac:dyDescent="0.3">
      <c r="A13" s="32" t="s">
        <v>161</v>
      </c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9" ht="15" customHeight="1" x14ac:dyDescent="0.25">
      <c r="A14" s="18" t="s">
        <v>58</v>
      </c>
      <c r="B14" s="42" t="s">
        <v>104</v>
      </c>
      <c r="C14" s="159" t="s">
        <v>26</v>
      </c>
      <c r="D14" s="160"/>
      <c r="E14" s="161"/>
      <c r="F14" s="165" t="s">
        <v>102</v>
      </c>
      <c r="G14" s="165"/>
      <c r="H14" s="165"/>
      <c r="I14" s="162" t="s">
        <v>89</v>
      </c>
      <c r="J14" s="163"/>
      <c r="K14" s="164"/>
      <c r="L14" s="162" t="s">
        <v>103</v>
      </c>
      <c r="M14" s="163"/>
      <c r="N14" s="164"/>
      <c r="O14" s="162" t="s">
        <v>90</v>
      </c>
      <c r="P14" s="163"/>
      <c r="Q14" s="164"/>
    </row>
    <row r="15" spans="1:19" ht="45" customHeight="1" x14ac:dyDescent="0.25">
      <c r="A15" s="34"/>
      <c r="B15" s="72" t="s">
        <v>105</v>
      </c>
      <c r="C15" s="43" t="s">
        <v>72</v>
      </c>
      <c r="D15" s="45" t="s">
        <v>113</v>
      </c>
      <c r="E15" s="44" t="s">
        <v>73</v>
      </c>
      <c r="F15" s="43" t="s">
        <v>72</v>
      </c>
      <c r="G15" s="45" t="s">
        <v>113</v>
      </c>
      <c r="H15" s="44" t="s">
        <v>73</v>
      </c>
      <c r="I15" s="43" t="s">
        <v>72</v>
      </c>
      <c r="J15" s="45" t="s">
        <v>113</v>
      </c>
      <c r="K15" s="44" t="s">
        <v>73</v>
      </c>
      <c r="L15" s="43" t="s">
        <v>72</v>
      </c>
      <c r="M15" s="45" t="s">
        <v>113</v>
      </c>
      <c r="N15" s="44" t="s">
        <v>73</v>
      </c>
      <c r="O15" s="43" t="s">
        <v>72</v>
      </c>
      <c r="P15" s="45" t="s">
        <v>113</v>
      </c>
      <c r="Q15" s="44" t="s">
        <v>73</v>
      </c>
      <c r="R15" s="41"/>
    </row>
    <row r="16" spans="1:19" ht="15" customHeight="1" x14ac:dyDescent="0.25">
      <c r="A16" s="82"/>
      <c r="B16" s="83"/>
      <c r="C16" s="84"/>
      <c r="D16" s="85"/>
      <c r="E16" s="37">
        <f>$B16*C16*D16</f>
        <v>0</v>
      </c>
      <c r="F16" s="79"/>
      <c r="G16" s="85"/>
      <c r="H16" s="37">
        <f t="shared" ref="H16:H29" si="0">$B16*F16*G16</f>
        <v>0</v>
      </c>
      <c r="I16" s="79"/>
      <c r="J16" s="85"/>
      <c r="K16" s="37">
        <f>$B16*I16*J16</f>
        <v>0</v>
      </c>
      <c r="L16" s="79"/>
      <c r="M16" s="85"/>
      <c r="N16" s="37">
        <f t="shared" ref="N16:N29" si="1">$B16*L16*M16</f>
        <v>0</v>
      </c>
      <c r="O16" s="79"/>
      <c r="P16" s="85"/>
      <c r="Q16" s="37">
        <f t="shared" ref="Q16:Q29" si="2">$B16*O16*P16</f>
        <v>0</v>
      </c>
      <c r="R16" s="41"/>
    </row>
    <row r="17" spans="1:17" x14ac:dyDescent="0.25">
      <c r="A17" s="82"/>
      <c r="B17" s="83"/>
      <c r="C17" s="84"/>
      <c r="D17" s="85"/>
      <c r="E17" s="37">
        <f t="shared" ref="E17:E29" si="3">$B17*C17*D17</f>
        <v>0</v>
      </c>
      <c r="F17" s="79"/>
      <c r="G17" s="85"/>
      <c r="H17" s="37">
        <f t="shared" si="0"/>
        <v>0</v>
      </c>
      <c r="I17" s="79"/>
      <c r="J17" s="85"/>
      <c r="K17" s="37">
        <f t="shared" ref="K17:K29" si="4">$B17*I17*J17</f>
        <v>0</v>
      </c>
      <c r="L17" s="79"/>
      <c r="M17" s="85"/>
      <c r="N17" s="37">
        <f t="shared" si="1"/>
        <v>0</v>
      </c>
      <c r="O17" s="79"/>
      <c r="P17" s="85"/>
      <c r="Q17" s="37">
        <f t="shared" si="2"/>
        <v>0</v>
      </c>
    </row>
    <row r="18" spans="1:17" x14ac:dyDescent="0.25">
      <c r="A18" s="82"/>
      <c r="B18" s="83"/>
      <c r="C18" s="84"/>
      <c r="D18" s="85"/>
      <c r="E18" s="37">
        <f t="shared" si="3"/>
        <v>0</v>
      </c>
      <c r="F18" s="79"/>
      <c r="G18" s="85"/>
      <c r="H18" s="37">
        <f t="shared" si="0"/>
        <v>0</v>
      </c>
      <c r="I18" s="79"/>
      <c r="J18" s="85"/>
      <c r="K18" s="37">
        <f t="shared" si="4"/>
        <v>0</v>
      </c>
      <c r="L18" s="79"/>
      <c r="M18" s="85"/>
      <c r="N18" s="37">
        <f t="shared" si="1"/>
        <v>0</v>
      </c>
      <c r="O18" s="79"/>
      <c r="P18" s="85"/>
      <c r="Q18" s="37">
        <f t="shared" si="2"/>
        <v>0</v>
      </c>
    </row>
    <row r="19" spans="1:17" x14ac:dyDescent="0.25">
      <c r="A19" s="82"/>
      <c r="B19" s="83"/>
      <c r="C19" s="84"/>
      <c r="D19" s="85"/>
      <c r="E19" s="37">
        <f t="shared" si="3"/>
        <v>0</v>
      </c>
      <c r="F19" s="79"/>
      <c r="G19" s="85"/>
      <c r="H19" s="37">
        <f t="shared" si="0"/>
        <v>0</v>
      </c>
      <c r="I19" s="79"/>
      <c r="J19" s="85"/>
      <c r="K19" s="37">
        <f t="shared" si="4"/>
        <v>0</v>
      </c>
      <c r="L19" s="79"/>
      <c r="M19" s="85"/>
      <c r="N19" s="37">
        <f t="shared" si="1"/>
        <v>0</v>
      </c>
      <c r="O19" s="79"/>
      <c r="P19" s="85"/>
      <c r="Q19" s="37">
        <f t="shared" si="2"/>
        <v>0</v>
      </c>
    </row>
    <row r="20" spans="1:17" x14ac:dyDescent="0.25">
      <c r="A20" s="86"/>
      <c r="B20" s="87"/>
      <c r="C20" s="88"/>
      <c r="D20" s="85"/>
      <c r="E20" s="37">
        <f t="shared" si="3"/>
        <v>0</v>
      </c>
      <c r="F20" s="79"/>
      <c r="G20" s="85"/>
      <c r="H20" s="37">
        <f t="shared" si="0"/>
        <v>0</v>
      </c>
      <c r="I20" s="79"/>
      <c r="J20" s="85"/>
      <c r="K20" s="37">
        <f t="shared" si="4"/>
        <v>0</v>
      </c>
      <c r="L20" s="79"/>
      <c r="M20" s="85"/>
      <c r="N20" s="37">
        <f t="shared" si="1"/>
        <v>0</v>
      </c>
      <c r="O20" s="79"/>
      <c r="P20" s="85"/>
      <c r="Q20" s="37">
        <f t="shared" si="2"/>
        <v>0</v>
      </c>
    </row>
    <row r="21" spans="1:17" x14ac:dyDescent="0.25">
      <c r="A21" s="82"/>
      <c r="B21" s="83"/>
      <c r="C21" s="84"/>
      <c r="D21" s="85"/>
      <c r="E21" s="37">
        <f t="shared" si="3"/>
        <v>0</v>
      </c>
      <c r="F21" s="79"/>
      <c r="G21" s="85"/>
      <c r="H21" s="37">
        <f t="shared" si="0"/>
        <v>0</v>
      </c>
      <c r="I21" s="79"/>
      <c r="J21" s="85"/>
      <c r="K21" s="37">
        <f t="shared" si="4"/>
        <v>0</v>
      </c>
      <c r="L21" s="79"/>
      <c r="M21" s="85"/>
      <c r="N21" s="37">
        <f t="shared" si="1"/>
        <v>0</v>
      </c>
      <c r="O21" s="79"/>
      <c r="P21" s="85"/>
      <c r="Q21" s="37">
        <f t="shared" si="2"/>
        <v>0</v>
      </c>
    </row>
    <row r="22" spans="1:17" x14ac:dyDescent="0.25">
      <c r="A22" s="82"/>
      <c r="B22" s="83"/>
      <c r="C22" s="84"/>
      <c r="D22" s="85"/>
      <c r="E22" s="37">
        <f t="shared" si="3"/>
        <v>0</v>
      </c>
      <c r="F22" s="79"/>
      <c r="G22" s="85"/>
      <c r="H22" s="37">
        <f t="shared" si="0"/>
        <v>0</v>
      </c>
      <c r="I22" s="79"/>
      <c r="J22" s="85"/>
      <c r="K22" s="37">
        <f t="shared" si="4"/>
        <v>0</v>
      </c>
      <c r="L22" s="79"/>
      <c r="M22" s="85"/>
      <c r="N22" s="37">
        <f t="shared" si="1"/>
        <v>0</v>
      </c>
      <c r="O22" s="79"/>
      <c r="P22" s="85"/>
      <c r="Q22" s="37">
        <f t="shared" si="2"/>
        <v>0</v>
      </c>
    </row>
    <row r="23" spans="1:17" x14ac:dyDescent="0.25">
      <c r="A23" s="82"/>
      <c r="B23" s="83"/>
      <c r="C23" s="84"/>
      <c r="D23" s="85"/>
      <c r="E23" s="37">
        <f t="shared" si="3"/>
        <v>0</v>
      </c>
      <c r="F23" s="79"/>
      <c r="G23" s="85"/>
      <c r="H23" s="37">
        <f t="shared" si="0"/>
        <v>0</v>
      </c>
      <c r="I23" s="79"/>
      <c r="J23" s="85"/>
      <c r="K23" s="37">
        <f t="shared" si="4"/>
        <v>0</v>
      </c>
      <c r="L23" s="79"/>
      <c r="M23" s="85"/>
      <c r="N23" s="37">
        <f t="shared" si="1"/>
        <v>0</v>
      </c>
      <c r="O23" s="79"/>
      <c r="P23" s="85"/>
      <c r="Q23" s="37">
        <f t="shared" si="2"/>
        <v>0</v>
      </c>
    </row>
    <row r="24" spans="1:17" x14ac:dyDescent="0.25">
      <c r="A24" s="82"/>
      <c r="B24" s="83"/>
      <c r="C24" s="84"/>
      <c r="D24" s="85"/>
      <c r="E24" s="37">
        <f t="shared" si="3"/>
        <v>0</v>
      </c>
      <c r="F24" s="79"/>
      <c r="G24" s="85"/>
      <c r="H24" s="37">
        <f t="shared" si="0"/>
        <v>0</v>
      </c>
      <c r="I24" s="79"/>
      <c r="J24" s="85"/>
      <c r="K24" s="37">
        <f t="shared" si="4"/>
        <v>0</v>
      </c>
      <c r="L24" s="79"/>
      <c r="M24" s="85"/>
      <c r="N24" s="37">
        <f t="shared" si="1"/>
        <v>0</v>
      </c>
      <c r="O24" s="79"/>
      <c r="P24" s="85"/>
      <c r="Q24" s="37">
        <f t="shared" si="2"/>
        <v>0</v>
      </c>
    </row>
    <row r="25" spans="1:17" x14ac:dyDescent="0.25">
      <c r="A25" s="82"/>
      <c r="B25" s="83"/>
      <c r="C25" s="84"/>
      <c r="D25" s="85"/>
      <c r="E25" s="37">
        <f t="shared" si="3"/>
        <v>0</v>
      </c>
      <c r="F25" s="79"/>
      <c r="G25" s="85"/>
      <c r="H25" s="37">
        <f t="shared" si="0"/>
        <v>0</v>
      </c>
      <c r="I25" s="79"/>
      <c r="J25" s="85"/>
      <c r="K25" s="37">
        <f t="shared" si="4"/>
        <v>0</v>
      </c>
      <c r="L25" s="79"/>
      <c r="M25" s="85"/>
      <c r="N25" s="37">
        <f t="shared" si="1"/>
        <v>0</v>
      </c>
      <c r="O25" s="79"/>
      <c r="P25" s="85"/>
      <c r="Q25" s="37">
        <f t="shared" si="2"/>
        <v>0</v>
      </c>
    </row>
    <row r="26" spans="1:17" x14ac:dyDescent="0.25">
      <c r="A26" s="82"/>
      <c r="B26" s="83"/>
      <c r="C26" s="84"/>
      <c r="D26" s="85"/>
      <c r="E26" s="37">
        <f t="shared" si="3"/>
        <v>0</v>
      </c>
      <c r="F26" s="79"/>
      <c r="G26" s="85"/>
      <c r="H26" s="37">
        <f t="shared" si="0"/>
        <v>0</v>
      </c>
      <c r="I26" s="79"/>
      <c r="J26" s="85"/>
      <c r="K26" s="37">
        <f t="shared" si="4"/>
        <v>0</v>
      </c>
      <c r="L26" s="79"/>
      <c r="M26" s="85"/>
      <c r="N26" s="37">
        <f t="shared" si="1"/>
        <v>0</v>
      </c>
      <c r="O26" s="79"/>
      <c r="P26" s="85"/>
      <c r="Q26" s="37">
        <f t="shared" si="2"/>
        <v>0</v>
      </c>
    </row>
    <row r="27" spans="1:17" x14ac:dyDescent="0.25">
      <c r="A27" s="82"/>
      <c r="B27" s="83"/>
      <c r="C27" s="84"/>
      <c r="D27" s="85"/>
      <c r="E27" s="37">
        <f t="shared" si="3"/>
        <v>0</v>
      </c>
      <c r="F27" s="79"/>
      <c r="G27" s="85"/>
      <c r="H27" s="37">
        <f t="shared" si="0"/>
        <v>0</v>
      </c>
      <c r="I27" s="79"/>
      <c r="J27" s="85"/>
      <c r="K27" s="37">
        <f t="shared" si="4"/>
        <v>0</v>
      </c>
      <c r="L27" s="79"/>
      <c r="M27" s="85"/>
      <c r="N27" s="37">
        <f t="shared" si="1"/>
        <v>0</v>
      </c>
      <c r="O27" s="79"/>
      <c r="P27" s="85"/>
      <c r="Q27" s="37">
        <f t="shared" si="2"/>
        <v>0</v>
      </c>
    </row>
    <row r="28" spans="1:17" x14ac:dyDescent="0.25">
      <c r="A28" s="82"/>
      <c r="B28" s="83"/>
      <c r="C28" s="84"/>
      <c r="D28" s="85"/>
      <c r="E28" s="37">
        <f t="shared" si="3"/>
        <v>0</v>
      </c>
      <c r="F28" s="79"/>
      <c r="G28" s="85"/>
      <c r="H28" s="37">
        <f t="shared" si="0"/>
        <v>0</v>
      </c>
      <c r="I28" s="79"/>
      <c r="J28" s="85"/>
      <c r="K28" s="37">
        <f t="shared" si="4"/>
        <v>0</v>
      </c>
      <c r="L28" s="79"/>
      <c r="M28" s="85"/>
      <c r="N28" s="37">
        <f t="shared" si="1"/>
        <v>0</v>
      </c>
      <c r="O28" s="79"/>
      <c r="P28" s="85"/>
      <c r="Q28" s="37">
        <f t="shared" si="2"/>
        <v>0</v>
      </c>
    </row>
    <row r="29" spans="1:17" x14ac:dyDescent="0.25">
      <c r="A29" s="82"/>
      <c r="B29" s="83"/>
      <c r="C29" s="84"/>
      <c r="D29" s="85"/>
      <c r="E29" s="37">
        <f t="shared" si="3"/>
        <v>0</v>
      </c>
      <c r="F29" s="79"/>
      <c r="G29" s="85"/>
      <c r="H29" s="37">
        <f t="shared" si="0"/>
        <v>0</v>
      </c>
      <c r="I29" s="79"/>
      <c r="J29" s="85"/>
      <c r="K29" s="37">
        <f t="shared" si="4"/>
        <v>0</v>
      </c>
      <c r="L29" s="79"/>
      <c r="M29" s="85"/>
      <c r="N29" s="37">
        <f t="shared" si="1"/>
        <v>0</v>
      </c>
      <c r="O29" s="79"/>
      <c r="P29" s="85"/>
      <c r="Q29" s="37">
        <f t="shared" si="2"/>
        <v>0</v>
      </c>
    </row>
    <row r="30" spans="1:17" x14ac:dyDescent="0.25">
      <c r="A30" s="34" t="s">
        <v>59</v>
      </c>
      <c r="B30" s="70"/>
      <c r="C30" s="71"/>
      <c r="D30" s="69"/>
      <c r="E30" s="38">
        <f>SUM(E16:E29)</f>
        <v>0</v>
      </c>
      <c r="F30" s="70"/>
      <c r="G30" s="69"/>
      <c r="H30" s="38">
        <f>SUM(H16:H29)</f>
        <v>0</v>
      </c>
      <c r="I30" s="70"/>
      <c r="J30" s="69"/>
      <c r="K30" s="38">
        <f>SUM(K16:K29)</f>
        <v>0</v>
      </c>
      <c r="L30" s="70"/>
      <c r="M30" s="69"/>
      <c r="N30" s="38">
        <f>SUM(N16:N29)</f>
        <v>0</v>
      </c>
      <c r="O30" s="70"/>
      <c r="P30" s="69"/>
      <c r="Q30" s="38">
        <f>SUM(Q16:Q29)</f>
        <v>0</v>
      </c>
    </row>
  </sheetData>
  <sheetProtection algorithmName="SHA-512" hashValue="W+916oEoDGNYwE+zajgr7cbx1QlgUDGnpQxX7SgzusxEGL4tPCMXnlB5b7NVy4aAyB5eTHJofQ5qpaJj1LKVDw==" saltValue="r8nWzUG2oY9+Ia7IKsOw4g==" spinCount="100000" sheet="1" objects="1" scenarios="1"/>
  <mergeCells count="11">
    <mergeCell ref="C1:H1"/>
    <mergeCell ref="C5:E5"/>
    <mergeCell ref="F5:H5"/>
    <mergeCell ref="I5:K5"/>
    <mergeCell ref="L5:N5"/>
    <mergeCell ref="O5:Q5"/>
    <mergeCell ref="C14:E14"/>
    <mergeCell ref="F14:H14"/>
    <mergeCell ref="I14:K14"/>
    <mergeCell ref="L14:N14"/>
    <mergeCell ref="O14:Q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pane xSplit="2" ySplit="3" topLeftCell="C4" activePane="bottomRight" state="frozen"/>
      <selection activeCell="H13" sqref="H13"/>
      <selection pane="topRight" activeCell="H13" sqref="H13"/>
      <selection pane="bottomLeft" activeCell="H13" sqref="H13"/>
      <selection pane="bottomRight" activeCell="A3" sqref="A3"/>
    </sheetView>
  </sheetViews>
  <sheetFormatPr defaultRowHeight="15" x14ac:dyDescent="0.25"/>
  <cols>
    <col min="1" max="1" width="22.7109375" customWidth="1"/>
    <col min="2" max="17" width="10.28515625" customWidth="1"/>
    <col min="18" max="20" width="10.7109375" customWidth="1"/>
  </cols>
  <sheetData>
    <row r="1" spans="1:20" ht="60" customHeight="1" x14ac:dyDescent="0.3">
      <c r="B1" s="1"/>
      <c r="C1" s="150" t="s">
        <v>189</v>
      </c>
      <c r="D1" s="150"/>
      <c r="E1" s="150"/>
      <c r="F1" s="150"/>
      <c r="G1" s="150"/>
      <c r="H1" s="150"/>
      <c r="I1" s="143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" customHeight="1" x14ac:dyDescent="0.3">
      <c r="A2" s="90" t="s">
        <v>123</v>
      </c>
      <c r="B2" s="1"/>
      <c r="C2" s="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" customHeight="1" x14ac:dyDescent="0.3">
      <c r="A3" s="17"/>
      <c r="B3" s="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 x14ac:dyDescent="0.3">
      <c r="A4" s="14" t="s">
        <v>76</v>
      </c>
      <c r="B4" s="1"/>
      <c r="C4" s="2" t="s">
        <v>128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ht="15" customHeight="1" x14ac:dyDescent="0.3">
      <c r="A5" s="59"/>
      <c r="B5" s="60"/>
      <c r="C5" s="165" t="s">
        <v>26</v>
      </c>
      <c r="D5" s="165"/>
      <c r="E5" s="165"/>
      <c r="F5" s="165" t="s">
        <v>102</v>
      </c>
      <c r="G5" s="165"/>
      <c r="H5" s="165"/>
      <c r="I5" s="166" t="s">
        <v>89</v>
      </c>
      <c r="J5" s="166"/>
      <c r="K5" s="166"/>
      <c r="L5" s="166" t="s">
        <v>103</v>
      </c>
      <c r="M5" s="166"/>
      <c r="N5" s="166"/>
      <c r="O5" s="166" t="s">
        <v>90</v>
      </c>
      <c r="P5" s="166"/>
      <c r="Q5" s="166"/>
    </row>
    <row r="6" spans="1:20" ht="45" x14ac:dyDescent="0.3">
      <c r="A6" s="59"/>
      <c r="B6" s="60"/>
      <c r="C6" s="61" t="s">
        <v>112</v>
      </c>
      <c r="D6" s="43" t="s">
        <v>72</v>
      </c>
      <c r="E6" s="62" t="s">
        <v>73</v>
      </c>
      <c r="F6" s="61" t="s">
        <v>112</v>
      </c>
      <c r="G6" s="43" t="s">
        <v>72</v>
      </c>
      <c r="H6" s="62" t="s">
        <v>73</v>
      </c>
      <c r="I6" s="61" t="s">
        <v>112</v>
      </c>
      <c r="J6" s="43" t="s">
        <v>72</v>
      </c>
      <c r="K6" s="62" t="s">
        <v>73</v>
      </c>
      <c r="L6" s="61" t="s">
        <v>112</v>
      </c>
      <c r="M6" s="43" t="s">
        <v>72</v>
      </c>
      <c r="N6" s="62" t="s">
        <v>73</v>
      </c>
      <c r="O6" s="61" t="s">
        <v>112</v>
      </c>
      <c r="P6" s="43" t="s">
        <v>72</v>
      </c>
      <c r="Q6" s="62" t="s">
        <v>73</v>
      </c>
    </row>
    <row r="7" spans="1:20" x14ac:dyDescent="0.25">
      <c r="A7" s="63" t="s">
        <v>23</v>
      </c>
      <c r="B7" s="64" t="s">
        <v>97</v>
      </c>
      <c r="C7" s="80"/>
      <c r="D7" s="81"/>
      <c r="E7" s="65">
        <f>'Detail - Tariewe '!$I$5*C7*D7</f>
        <v>0</v>
      </c>
      <c r="F7" s="80"/>
      <c r="G7" s="81"/>
      <c r="H7" s="65">
        <f>'Detail - Tariewe '!$I$5*F7*G7</f>
        <v>0</v>
      </c>
      <c r="I7" s="80"/>
      <c r="J7" s="81"/>
      <c r="K7" s="65">
        <f>'Detail - Tariewe '!$I$5*I7*J7</f>
        <v>0</v>
      </c>
      <c r="L7" s="80"/>
      <c r="M7" s="81"/>
      <c r="N7" s="65">
        <f>'Detail - Tariewe '!$I$5*L7*M7</f>
        <v>0</v>
      </c>
      <c r="O7" s="80"/>
      <c r="P7" s="81"/>
      <c r="Q7" s="65">
        <f>'Detail - Tariewe '!$I$5*O7*P7</f>
        <v>0</v>
      </c>
    </row>
    <row r="8" spans="1:20" x14ac:dyDescent="0.25">
      <c r="A8" s="59"/>
      <c r="B8" s="64" t="s">
        <v>98</v>
      </c>
      <c r="C8" s="80"/>
      <c r="D8" s="81"/>
      <c r="E8" s="65">
        <f>'Detail - Tariewe '!$I$6*C8*D8</f>
        <v>0</v>
      </c>
      <c r="F8" s="80"/>
      <c r="G8" s="81"/>
      <c r="H8" s="65">
        <f>'Detail - Tariewe '!$I$6*F8*G8</f>
        <v>0</v>
      </c>
      <c r="I8" s="80"/>
      <c r="J8" s="81"/>
      <c r="K8" s="65">
        <f>'Detail - Tariewe '!$I$6*I8*J8</f>
        <v>0</v>
      </c>
      <c r="L8" s="80"/>
      <c r="M8" s="81"/>
      <c r="N8" s="65">
        <f>'Detail - Tariewe '!$I$6*L8*M8</f>
        <v>0</v>
      </c>
      <c r="O8" s="80"/>
      <c r="P8" s="81"/>
      <c r="Q8" s="65">
        <f>'Detail - Tariewe '!$I$6*O8*P8</f>
        <v>0</v>
      </c>
    </row>
    <row r="9" spans="1:20" x14ac:dyDescent="0.25">
      <c r="A9" s="63" t="s">
        <v>24</v>
      </c>
      <c r="B9" s="64" t="s">
        <v>97</v>
      </c>
      <c r="C9" s="80"/>
      <c r="D9" s="81"/>
      <c r="E9" s="65">
        <f>('Detail - Tariewe '!$I$9+'Detail - Tariewe '!$I$10)*C9*D9</f>
        <v>0</v>
      </c>
      <c r="F9" s="80"/>
      <c r="G9" s="81"/>
      <c r="H9" s="65">
        <f>('Detail - Tariewe '!$I$9+'Detail - Tariewe '!$I$10)*F9*G9</f>
        <v>0</v>
      </c>
      <c r="I9" s="80"/>
      <c r="J9" s="81"/>
      <c r="K9" s="65">
        <f>('Detail - Tariewe '!$I$9+'Detail - Tariewe '!$I$10)*I9*J9</f>
        <v>0</v>
      </c>
      <c r="L9" s="80"/>
      <c r="M9" s="81"/>
      <c r="N9" s="65">
        <f>('Detail - Tariewe '!$I$9+'Detail - Tariewe '!$I$10)*L9*M9</f>
        <v>0</v>
      </c>
      <c r="O9" s="80"/>
      <c r="P9" s="81"/>
      <c r="Q9" s="65">
        <f>('Detail - Tariewe '!$I$9+'Detail - Tariewe '!$I$10)*O9*P9</f>
        <v>0</v>
      </c>
    </row>
    <row r="10" spans="1:20" ht="15" customHeight="1" x14ac:dyDescent="0.25">
      <c r="A10" s="63"/>
      <c r="B10" s="64" t="s">
        <v>98</v>
      </c>
      <c r="C10" s="80"/>
      <c r="D10" s="81"/>
      <c r="E10" s="65">
        <f>('Detail - Tariewe '!$I$12+'Detail - Tariewe '!$I$13)*C10*D10</f>
        <v>0</v>
      </c>
      <c r="F10" s="80"/>
      <c r="G10" s="81"/>
      <c r="H10" s="65">
        <f>('Detail - Tariewe '!$I$12+'Detail - Tariewe '!$I$13)*F10*G10</f>
        <v>0</v>
      </c>
      <c r="I10" s="80"/>
      <c r="J10" s="81"/>
      <c r="K10" s="65">
        <f>('Detail - Tariewe '!$I$12+'Detail - Tariewe '!$I$13)*I10*J10</f>
        <v>0</v>
      </c>
      <c r="L10" s="80"/>
      <c r="M10" s="81"/>
      <c r="N10" s="65">
        <f>('Detail - Tariewe '!$I$12+'Detail - Tariewe '!$I$13)*L10*M10</f>
        <v>0</v>
      </c>
      <c r="O10" s="80"/>
      <c r="P10" s="81"/>
      <c r="Q10" s="65">
        <f>('Detail - Tariewe '!$I$12+'Detail - Tariewe '!$I$13)*O10*P10</f>
        <v>0</v>
      </c>
      <c r="R10" s="21"/>
      <c r="S10" s="21"/>
    </row>
    <row r="11" spans="1:20" ht="15" customHeight="1" x14ac:dyDescent="0.3">
      <c r="A11" s="63" t="s">
        <v>59</v>
      </c>
      <c r="B11" s="67"/>
      <c r="C11" s="68"/>
      <c r="D11" s="69"/>
      <c r="E11" s="65">
        <f>SUM(E7:E10)</f>
        <v>0</v>
      </c>
      <c r="F11" s="70"/>
      <c r="G11" s="69"/>
      <c r="H11" s="66">
        <f>SUM(H7:H10)</f>
        <v>0</v>
      </c>
      <c r="I11" s="70"/>
      <c r="J11" s="69"/>
      <c r="K11" s="66">
        <f>SUM(K7:K10)</f>
        <v>0</v>
      </c>
      <c r="L11" s="70"/>
      <c r="M11" s="69"/>
      <c r="N11" s="66">
        <f>SUM(N7:N10)</f>
        <v>0</v>
      </c>
      <c r="O11" s="70"/>
      <c r="P11" s="69"/>
      <c r="Q11" s="66">
        <f>SUM(Q7:Q10)</f>
        <v>0</v>
      </c>
      <c r="R11" s="21"/>
      <c r="S11" s="21"/>
    </row>
    <row r="12" spans="1:20" ht="15" customHeight="1" x14ac:dyDescent="0.3">
      <c r="A12" s="1"/>
      <c r="B12" s="1"/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20" ht="15" customHeight="1" x14ac:dyDescent="0.3">
      <c r="A13" s="32" t="s">
        <v>161</v>
      </c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20" x14ac:dyDescent="0.25">
      <c r="A14" s="18" t="s">
        <v>58</v>
      </c>
      <c r="B14" s="42" t="s">
        <v>104</v>
      </c>
      <c r="C14" s="159" t="s">
        <v>26</v>
      </c>
      <c r="D14" s="160"/>
      <c r="E14" s="161"/>
      <c r="F14" s="165" t="s">
        <v>102</v>
      </c>
      <c r="G14" s="165"/>
      <c r="H14" s="165"/>
      <c r="I14" s="162" t="s">
        <v>89</v>
      </c>
      <c r="J14" s="163"/>
      <c r="K14" s="164"/>
      <c r="L14" s="162" t="s">
        <v>103</v>
      </c>
      <c r="M14" s="163"/>
      <c r="N14" s="164"/>
      <c r="O14" s="162" t="s">
        <v>90</v>
      </c>
      <c r="P14" s="163"/>
      <c r="Q14" s="164"/>
    </row>
    <row r="15" spans="1:20" ht="45" x14ac:dyDescent="0.25">
      <c r="A15" s="34"/>
      <c r="B15" s="72" t="s">
        <v>105</v>
      </c>
      <c r="C15" s="43" t="s">
        <v>72</v>
      </c>
      <c r="D15" s="45" t="s">
        <v>113</v>
      </c>
      <c r="E15" s="44" t="s">
        <v>73</v>
      </c>
      <c r="F15" s="43" t="s">
        <v>72</v>
      </c>
      <c r="G15" s="45" t="s">
        <v>113</v>
      </c>
      <c r="H15" s="44" t="s">
        <v>73</v>
      </c>
      <c r="I15" s="43" t="s">
        <v>72</v>
      </c>
      <c r="J15" s="45" t="s">
        <v>113</v>
      </c>
      <c r="K15" s="44" t="s">
        <v>73</v>
      </c>
      <c r="L15" s="43" t="s">
        <v>72</v>
      </c>
      <c r="M15" s="45" t="s">
        <v>113</v>
      </c>
      <c r="N15" s="44" t="s">
        <v>73</v>
      </c>
      <c r="O15" s="43" t="s">
        <v>72</v>
      </c>
      <c r="P15" s="45" t="s">
        <v>113</v>
      </c>
      <c r="Q15" s="44" t="s">
        <v>73</v>
      </c>
      <c r="R15" s="41"/>
    </row>
    <row r="16" spans="1:20" x14ac:dyDescent="0.25">
      <c r="A16" s="82"/>
      <c r="B16" s="83"/>
      <c r="C16" s="84"/>
      <c r="D16" s="85"/>
      <c r="E16" s="37">
        <f>$B16*C16*D16</f>
        <v>0</v>
      </c>
      <c r="F16" s="79"/>
      <c r="G16" s="85"/>
      <c r="H16" s="37">
        <f t="shared" ref="H16:H29" si="0">$B16*F16*G16</f>
        <v>0</v>
      </c>
      <c r="I16" s="79"/>
      <c r="J16" s="85"/>
      <c r="K16" s="37">
        <f>$B16*I16*J16</f>
        <v>0</v>
      </c>
      <c r="L16" s="79"/>
      <c r="M16" s="85"/>
      <c r="N16" s="37">
        <f t="shared" ref="N16:N29" si="1">$B16*L16*M16</f>
        <v>0</v>
      </c>
      <c r="O16" s="79"/>
      <c r="P16" s="85"/>
      <c r="Q16" s="37">
        <f t="shared" ref="Q16:Q29" si="2">$B16*O16*P16</f>
        <v>0</v>
      </c>
      <c r="R16" s="41"/>
    </row>
    <row r="17" spans="1:17" x14ac:dyDescent="0.25">
      <c r="A17" s="82"/>
      <c r="B17" s="83"/>
      <c r="C17" s="84"/>
      <c r="D17" s="85"/>
      <c r="E17" s="37">
        <f t="shared" ref="E17:E29" si="3">$B17*C17*D17</f>
        <v>0</v>
      </c>
      <c r="F17" s="79"/>
      <c r="G17" s="85"/>
      <c r="H17" s="37">
        <f t="shared" si="0"/>
        <v>0</v>
      </c>
      <c r="I17" s="79"/>
      <c r="J17" s="85"/>
      <c r="K17" s="37">
        <f t="shared" ref="K17:K29" si="4">$B17*I17*J17</f>
        <v>0</v>
      </c>
      <c r="L17" s="79"/>
      <c r="M17" s="85"/>
      <c r="N17" s="37">
        <f t="shared" si="1"/>
        <v>0</v>
      </c>
      <c r="O17" s="79"/>
      <c r="P17" s="85"/>
      <c r="Q17" s="37">
        <f t="shared" si="2"/>
        <v>0</v>
      </c>
    </row>
    <row r="18" spans="1:17" x14ac:dyDescent="0.25">
      <c r="A18" s="82"/>
      <c r="B18" s="83"/>
      <c r="C18" s="84"/>
      <c r="D18" s="85"/>
      <c r="E18" s="37">
        <f t="shared" si="3"/>
        <v>0</v>
      </c>
      <c r="F18" s="79"/>
      <c r="G18" s="85"/>
      <c r="H18" s="37">
        <f t="shared" si="0"/>
        <v>0</v>
      </c>
      <c r="I18" s="79"/>
      <c r="J18" s="85"/>
      <c r="K18" s="37">
        <f t="shared" si="4"/>
        <v>0</v>
      </c>
      <c r="L18" s="79"/>
      <c r="M18" s="85"/>
      <c r="N18" s="37">
        <f t="shared" si="1"/>
        <v>0</v>
      </c>
      <c r="O18" s="79"/>
      <c r="P18" s="85"/>
      <c r="Q18" s="37">
        <f t="shared" si="2"/>
        <v>0</v>
      </c>
    </row>
    <row r="19" spans="1:17" x14ac:dyDescent="0.25">
      <c r="A19" s="82"/>
      <c r="B19" s="83"/>
      <c r="C19" s="84"/>
      <c r="D19" s="85"/>
      <c r="E19" s="37">
        <f t="shared" si="3"/>
        <v>0</v>
      </c>
      <c r="F19" s="79"/>
      <c r="G19" s="85"/>
      <c r="H19" s="37">
        <f t="shared" si="0"/>
        <v>0</v>
      </c>
      <c r="I19" s="79"/>
      <c r="J19" s="85"/>
      <c r="K19" s="37">
        <f t="shared" si="4"/>
        <v>0</v>
      </c>
      <c r="L19" s="79"/>
      <c r="M19" s="85"/>
      <c r="N19" s="37">
        <f t="shared" si="1"/>
        <v>0</v>
      </c>
      <c r="O19" s="79"/>
      <c r="P19" s="85"/>
      <c r="Q19" s="37">
        <f t="shared" si="2"/>
        <v>0</v>
      </c>
    </row>
    <row r="20" spans="1:17" x14ac:dyDescent="0.25">
      <c r="A20" s="86"/>
      <c r="B20" s="87"/>
      <c r="C20" s="88"/>
      <c r="D20" s="85"/>
      <c r="E20" s="37">
        <f t="shared" si="3"/>
        <v>0</v>
      </c>
      <c r="F20" s="79"/>
      <c r="G20" s="85"/>
      <c r="H20" s="37">
        <f t="shared" si="0"/>
        <v>0</v>
      </c>
      <c r="I20" s="79"/>
      <c r="J20" s="85"/>
      <c r="K20" s="37">
        <f t="shared" si="4"/>
        <v>0</v>
      </c>
      <c r="L20" s="79"/>
      <c r="M20" s="85"/>
      <c r="N20" s="37">
        <f t="shared" si="1"/>
        <v>0</v>
      </c>
      <c r="O20" s="79"/>
      <c r="P20" s="85"/>
      <c r="Q20" s="37">
        <f t="shared" si="2"/>
        <v>0</v>
      </c>
    </row>
    <row r="21" spans="1:17" x14ac:dyDescent="0.25">
      <c r="A21" s="82"/>
      <c r="B21" s="83"/>
      <c r="C21" s="84"/>
      <c r="D21" s="85"/>
      <c r="E21" s="37">
        <f t="shared" si="3"/>
        <v>0</v>
      </c>
      <c r="F21" s="79"/>
      <c r="G21" s="85"/>
      <c r="H21" s="37">
        <f t="shared" si="0"/>
        <v>0</v>
      </c>
      <c r="I21" s="79"/>
      <c r="J21" s="85"/>
      <c r="K21" s="37">
        <f t="shared" si="4"/>
        <v>0</v>
      </c>
      <c r="L21" s="79"/>
      <c r="M21" s="85"/>
      <c r="N21" s="37">
        <f t="shared" si="1"/>
        <v>0</v>
      </c>
      <c r="O21" s="79"/>
      <c r="P21" s="85"/>
      <c r="Q21" s="37">
        <f t="shared" si="2"/>
        <v>0</v>
      </c>
    </row>
    <row r="22" spans="1:17" x14ac:dyDescent="0.25">
      <c r="A22" s="82"/>
      <c r="B22" s="83"/>
      <c r="C22" s="84"/>
      <c r="D22" s="85"/>
      <c r="E22" s="37">
        <f t="shared" si="3"/>
        <v>0</v>
      </c>
      <c r="F22" s="79"/>
      <c r="G22" s="85"/>
      <c r="H22" s="37">
        <f t="shared" si="0"/>
        <v>0</v>
      </c>
      <c r="I22" s="79"/>
      <c r="J22" s="85"/>
      <c r="K22" s="37">
        <f t="shared" si="4"/>
        <v>0</v>
      </c>
      <c r="L22" s="79"/>
      <c r="M22" s="85"/>
      <c r="N22" s="37">
        <f t="shared" si="1"/>
        <v>0</v>
      </c>
      <c r="O22" s="79"/>
      <c r="P22" s="85"/>
      <c r="Q22" s="37">
        <f t="shared" si="2"/>
        <v>0</v>
      </c>
    </row>
    <row r="23" spans="1:17" x14ac:dyDescent="0.25">
      <c r="A23" s="82"/>
      <c r="B23" s="83"/>
      <c r="C23" s="84"/>
      <c r="D23" s="85"/>
      <c r="E23" s="37">
        <f t="shared" si="3"/>
        <v>0</v>
      </c>
      <c r="F23" s="79"/>
      <c r="G23" s="85"/>
      <c r="H23" s="37">
        <f t="shared" si="0"/>
        <v>0</v>
      </c>
      <c r="I23" s="79"/>
      <c r="J23" s="85"/>
      <c r="K23" s="37">
        <f t="shared" si="4"/>
        <v>0</v>
      </c>
      <c r="L23" s="79"/>
      <c r="M23" s="85"/>
      <c r="N23" s="37">
        <f t="shared" si="1"/>
        <v>0</v>
      </c>
      <c r="O23" s="79"/>
      <c r="P23" s="85"/>
      <c r="Q23" s="37">
        <f t="shared" si="2"/>
        <v>0</v>
      </c>
    </row>
    <row r="24" spans="1:17" x14ac:dyDescent="0.25">
      <c r="A24" s="82"/>
      <c r="B24" s="83"/>
      <c r="C24" s="84"/>
      <c r="D24" s="85"/>
      <c r="E24" s="37">
        <f t="shared" si="3"/>
        <v>0</v>
      </c>
      <c r="F24" s="79"/>
      <c r="G24" s="85"/>
      <c r="H24" s="37">
        <f t="shared" si="0"/>
        <v>0</v>
      </c>
      <c r="I24" s="79"/>
      <c r="J24" s="85"/>
      <c r="K24" s="37">
        <f t="shared" si="4"/>
        <v>0</v>
      </c>
      <c r="L24" s="79"/>
      <c r="M24" s="85"/>
      <c r="N24" s="37">
        <f t="shared" si="1"/>
        <v>0</v>
      </c>
      <c r="O24" s="79"/>
      <c r="P24" s="85"/>
      <c r="Q24" s="37">
        <f t="shared" si="2"/>
        <v>0</v>
      </c>
    </row>
    <row r="25" spans="1:17" x14ac:dyDescent="0.25">
      <c r="A25" s="82"/>
      <c r="B25" s="83"/>
      <c r="C25" s="84"/>
      <c r="D25" s="85"/>
      <c r="E25" s="37">
        <f t="shared" si="3"/>
        <v>0</v>
      </c>
      <c r="F25" s="79"/>
      <c r="G25" s="85"/>
      <c r="H25" s="37">
        <f t="shared" si="0"/>
        <v>0</v>
      </c>
      <c r="I25" s="79"/>
      <c r="J25" s="85"/>
      <c r="K25" s="37">
        <f t="shared" si="4"/>
        <v>0</v>
      </c>
      <c r="L25" s="79"/>
      <c r="M25" s="85"/>
      <c r="N25" s="37">
        <f t="shared" si="1"/>
        <v>0</v>
      </c>
      <c r="O25" s="79"/>
      <c r="P25" s="85"/>
      <c r="Q25" s="37">
        <f t="shared" si="2"/>
        <v>0</v>
      </c>
    </row>
    <row r="26" spans="1:17" x14ac:dyDescent="0.25">
      <c r="A26" s="82"/>
      <c r="B26" s="83"/>
      <c r="C26" s="84"/>
      <c r="D26" s="85"/>
      <c r="E26" s="37">
        <f t="shared" si="3"/>
        <v>0</v>
      </c>
      <c r="F26" s="79"/>
      <c r="G26" s="85"/>
      <c r="H26" s="37">
        <f t="shared" si="0"/>
        <v>0</v>
      </c>
      <c r="I26" s="79"/>
      <c r="J26" s="85"/>
      <c r="K26" s="37">
        <f t="shared" si="4"/>
        <v>0</v>
      </c>
      <c r="L26" s="79"/>
      <c r="M26" s="85"/>
      <c r="N26" s="37">
        <f t="shared" si="1"/>
        <v>0</v>
      </c>
      <c r="O26" s="79"/>
      <c r="P26" s="85"/>
      <c r="Q26" s="37">
        <f t="shared" si="2"/>
        <v>0</v>
      </c>
    </row>
    <row r="27" spans="1:17" x14ac:dyDescent="0.25">
      <c r="A27" s="82"/>
      <c r="B27" s="83"/>
      <c r="C27" s="84"/>
      <c r="D27" s="85"/>
      <c r="E27" s="37">
        <f t="shared" si="3"/>
        <v>0</v>
      </c>
      <c r="F27" s="79"/>
      <c r="G27" s="85"/>
      <c r="H27" s="37">
        <f t="shared" si="0"/>
        <v>0</v>
      </c>
      <c r="I27" s="79"/>
      <c r="J27" s="85"/>
      <c r="K27" s="37">
        <f t="shared" si="4"/>
        <v>0</v>
      </c>
      <c r="L27" s="79"/>
      <c r="M27" s="85"/>
      <c r="N27" s="37">
        <f t="shared" si="1"/>
        <v>0</v>
      </c>
      <c r="O27" s="79"/>
      <c r="P27" s="85"/>
      <c r="Q27" s="37">
        <f t="shared" si="2"/>
        <v>0</v>
      </c>
    </row>
    <row r="28" spans="1:17" x14ac:dyDescent="0.25">
      <c r="A28" s="82"/>
      <c r="B28" s="83"/>
      <c r="C28" s="84"/>
      <c r="D28" s="85"/>
      <c r="E28" s="37">
        <f t="shared" si="3"/>
        <v>0</v>
      </c>
      <c r="F28" s="79"/>
      <c r="G28" s="85"/>
      <c r="H28" s="37">
        <f t="shared" si="0"/>
        <v>0</v>
      </c>
      <c r="I28" s="79"/>
      <c r="J28" s="85"/>
      <c r="K28" s="37">
        <f t="shared" si="4"/>
        <v>0</v>
      </c>
      <c r="L28" s="79"/>
      <c r="M28" s="85"/>
      <c r="N28" s="37">
        <f t="shared" si="1"/>
        <v>0</v>
      </c>
      <c r="O28" s="79"/>
      <c r="P28" s="85"/>
      <c r="Q28" s="37">
        <f t="shared" si="2"/>
        <v>0</v>
      </c>
    </row>
    <row r="29" spans="1:17" x14ac:dyDescent="0.25">
      <c r="A29" s="82"/>
      <c r="B29" s="83"/>
      <c r="C29" s="84"/>
      <c r="D29" s="85"/>
      <c r="E29" s="37">
        <f t="shared" si="3"/>
        <v>0</v>
      </c>
      <c r="F29" s="79"/>
      <c r="G29" s="85"/>
      <c r="H29" s="37">
        <f t="shared" si="0"/>
        <v>0</v>
      </c>
      <c r="I29" s="79"/>
      <c r="J29" s="85"/>
      <c r="K29" s="37">
        <f t="shared" si="4"/>
        <v>0</v>
      </c>
      <c r="L29" s="79"/>
      <c r="M29" s="85"/>
      <c r="N29" s="37">
        <f t="shared" si="1"/>
        <v>0</v>
      </c>
      <c r="O29" s="79"/>
      <c r="P29" s="85"/>
      <c r="Q29" s="37">
        <f t="shared" si="2"/>
        <v>0</v>
      </c>
    </row>
    <row r="30" spans="1:17" x14ac:dyDescent="0.25">
      <c r="A30" s="34" t="s">
        <v>59</v>
      </c>
      <c r="B30" s="70"/>
      <c r="C30" s="71"/>
      <c r="D30" s="69"/>
      <c r="E30" s="38">
        <f>SUM(E16:E29)</f>
        <v>0</v>
      </c>
      <c r="F30" s="70"/>
      <c r="G30" s="69"/>
      <c r="H30" s="38">
        <f>SUM(H16:H29)</f>
        <v>0</v>
      </c>
      <c r="I30" s="70"/>
      <c r="J30" s="69"/>
      <c r="K30" s="38">
        <f>SUM(K16:K29)</f>
        <v>0</v>
      </c>
      <c r="L30" s="70"/>
      <c r="M30" s="69"/>
      <c r="N30" s="38">
        <f>SUM(N16:N29)</f>
        <v>0</v>
      </c>
      <c r="O30" s="70"/>
      <c r="P30" s="69"/>
      <c r="Q30" s="38">
        <f>SUM(Q16:Q29)</f>
        <v>0</v>
      </c>
    </row>
  </sheetData>
  <sheetProtection algorithmName="SHA-512" hashValue="efI/aUtpadQ2LwZ6gligrJeqsZcmA+lNQ6mxQngR1PBG2OmZ8RON3GQYXjOGDRMzikHk+mfyX7oocgwD4537Vg==" saltValue="FHMxNAG5MoOIMTVnIeWdiA==" spinCount="100000" sheet="1" objects="1" scenarios="1"/>
  <mergeCells count="11">
    <mergeCell ref="C1:H1"/>
    <mergeCell ref="C5:E5"/>
    <mergeCell ref="F5:H5"/>
    <mergeCell ref="I5:K5"/>
    <mergeCell ref="L5:N5"/>
    <mergeCell ref="O5:Q5"/>
    <mergeCell ref="C14:E14"/>
    <mergeCell ref="F14:H14"/>
    <mergeCell ref="I14:K14"/>
    <mergeCell ref="L14:N14"/>
    <mergeCell ref="O14:Q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25"/>
  <cols>
    <col min="1" max="1" width="22.7109375" customWidth="1"/>
    <col min="2" max="17" width="10.28515625" customWidth="1"/>
    <col min="18" max="20" width="10.7109375" customWidth="1"/>
  </cols>
  <sheetData>
    <row r="1" spans="1:20" ht="60" customHeight="1" x14ac:dyDescent="0.3">
      <c r="B1" s="1"/>
      <c r="C1" s="150" t="s">
        <v>189</v>
      </c>
      <c r="D1" s="150"/>
      <c r="E1" s="150"/>
      <c r="F1" s="150"/>
      <c r="G1" s="150"/>
      <c r="H1" s="150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" customHeight="1" x14ac:dyDescent="0.3">
      <c r="A2" s="93" t="s">
        <v>122</v>
      </c>
      <c r="B2" s="1"/>
      <c r="C2" s="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" customHeight="1" x14ac:dyDescent="0.3">
      <c r="A3" s="17"/>
      <c r="B3" s="1"/>
      <c r="C3" s="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 x14ac:dyDescent="0.3">
      <c r="A4" s="14" t="s">
        <v>76</v>
      </c>
      <c r="B4" s="1"/>
      <c r="C4" s="2" t="s">
        <v>128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ht="15" customHeight="1" x14ac:dyDescent="0.3">
      <c r="A5" s="59"/>
      <c r="B5" s="60"/>
      <c r="C5" s="165" t="s">
        <v>26</v>
      </c>
      <c r="D5" s="165"/>
      <c r="E5" s="165"/>
      <c r="F5" s="165" t="s">
        <v>102</v>
      </c>
      <c r="G5" s="165"/>
      <c r="H5" s="165"/>
      <c r="I5" s="166" t="s">
        <v>89</v>
      </c>
      <c r="J5" s="166"/>
      <c r="K5" s="166"/>
      <c r="L5" s="166" t="s">
        <v>103</v>
      </c>
      <c r="M5" s="166"/>
      <c r="N5" s="166"/>
      <c r="O5" s="166" t="s">
        <v>90</v>
      </c>
      <c r="P5" s="166"/>
      <c r="Q5" s="166"/>
    </row>
    <row r="6" spans="1:20" ht="45" x14ac:dyDescent="0.3">
      <c r="A6" s="59"/>
      <c r="B6" s="60"/>
      <c r="C6" s="61" t="s">
        <v>112</v>
      </c>
      <c r="D6" s="43" t="s">
        <v>72</v>
      </c>
      <c r="E6" s="62" t="s">
        <v>73</v>
      </c>
      <c r="F6" s="61" t="s">
        <v>112</v>
      </c>
      <c r="G6" s="43" t="s">
        <v>72</v>
      </c>
      <c r="H6" s="62" t="s">
        <v>73</v>
      </c>
      <c r="I6" s="61" t="s">
        <v>112</v>
      </c>
      <c r="J6" s="43" t="s">
        <v>72</v>
      </c>
      <c r="K6" s="62" t="s">
        <v>73</v>
      </c>
      <c r="L6" s="61" t="s">
        <v>112</v>
      </c>
      <c r="M6" s="43" t="s">
        <v>72</v>
      </c>
      <c r="N6" s="62" t="s">
        <v>73</v>
      </c>
      <c r="O6" s="61" t="s">
        <v>112</v>
      </c>
      <c r="P6" s="43" t="s">
        <v>72</v>
      </c>
      <c r="Q6" s="62" t="s">
        <v>73</v>
      </c>
    </row>
    <row r="7" spans="1:20" x14ac:dyDescent="0.25">
      <c r="A7" s="63" t="s">
        <v>23</v>
      </c>
      <c r="B7" s="64" t="s">
        <v>97</v>
      </c>
      <c r="C7" s="80"/>
      <c r="D7" s="81"/>
      <c r="E7" s="65">
        <f>'Detail - Tariewe '!$I$5*C7*D7</f>
        <v>0</v>
      </c>
      <c r="F7" s="80"/>
      <c r="G7" s="81"/>
      <c r="H7" s="65">
        <f>'Detail - Tariewe '!$I$5*F7*G7</f>
        <v>0</v>
      </c>
      <c r="I7" s="80"/>
      <c r="J7" s="81"/>
      <c r="K7" s="65">
        <f>'Detail - Tariewe '!$I$5*I7*J7</f>
        <v>0</v>
      </c>
      <c r="L7" s="80"/>
      <c r="M7" s="81"/>
      <c r="N7" s="65">
        <f>'Detail - Tariewe '!$I$5*L7*M7</f>
        <v>0</v>
      </c>
      <c r="O7" s="80"/>
      <c r="P7" s="81"/>
      <c r="Q7" s="65">
        <f>'Detail - Tariewe '!$I$5*O7*P7</f>
        <v>0</v>
      </c>
    </row>
    <row r="8" spans="1:20" x14ac:dyDescent="0.25">
      <c r="A8" s="59"/>
      <c r="B8" s="64" t="s">
        <v>98</v>
      </c>
      <c r="C8" s="80"/>
      <c r="D8" s="81"/>
      <c r="E8" s="65">
        <f>'Detail - Tariewe '!$I$6*C8*D8</f>
        <v>0</v>
      </c>
      <c r="F8" s="80"/>
      <c r="G8" s="81"/>
      <c r="H8" s="65">
        <f>'Detail - Tariewe '!$I$6*F8*G8</f>
        <v>0</v>
      </c>
      <c r="I8" s="80"/>
      <c r="J8" s="81"/>
      <c r="K8" s="65">
        <f>'Detail - Tariewe '!$I$6*I8*J8</f>
        <v>0</v>
      </c>
      <c r="L8" s="80"/>
      <c r="M8" s="81"/>
      <c r="N8" s="65">
        <f>'Detail - Tariewe '!$I$6*L8*M8</f>
        <v>0</v>
      </c>
      <c r="O8" s="80"/>
      <c r="P8" s="81"/>
      <c r="Q8" s="65">
        <f>'Detail - Tariewe '!$I$6*O8*P8</f>
        <v>0</v>
      </c>
    </row>
    <row r="9" spans="1:20" x14ac:dyDescent="0.25">
      <c r="A9" s="63" t="s">
        <v>24</v>
      </c>
      <c r="B9" s="64" t="s">
        <v>97</v>
      </c>
      <c r="C9" s="80"/>
      <c r="D9" s="81"/>
      <c r="E9" s="65">
        <f>('Detail - Tariewe '!$I$9+'Detail - Tariewe '!$I$10)*C9*D9</f>
        <v>0</v>
      </c>
      <c r="F9" s="80"/>
      <c r="G9" s="81"/>
      <c r="H9" s="65">
        <f>('Detail - Tariewe '!$I$9+'Detail - Tariewe '!$I$10)*F9*G9</f>
        <v>0</v>
      </c>
      <c r="I9" s="80"/>
      <c r="J9" s="81"/>
      <c r="K9" s="65">
        <f>('Detail - Tariewe '!$I$9+'Detail - Tariewe '!$I$10)*I9*J9</f>
        <v>0</v>
      </c>
      <c r="L9" s="80"/>
      <c r="M9" s="81"/>
      <c r="N9" s="65">
        <f>('Detail - Tariewe '!$I$9+'Detail - Tariewe '!$I$10)*L9*M9</f>
        <v>0</v>
      </c>
      <c r="O9" s="80"/>
      <c r="P9" s="81"/>
      <c r="Q9" s="65">
        <f>('Detail - Tariewe '!$I$9+'Detail - Tariewe '!$I$10)*O9*P9</f>
        <v>0</v>
      </c>
    </row>
    <row r="10" spans="1:20" x14ac:dyDescent="0.25">
      <c r="A10" s="63"/>
      <c r="B10" s="64" t="s">
        <v>98</v>
      </c>
      <c r="C10" s="80"/>
      <c r="D10" s="81"/>
      <c r="E10" s="65">
        <f>('Detail - Tariewe '!$I$12+'Detail - Tariewe '!$I$13)*C10*D10</f>
        <v>0</v>
      </c>
      <c r="F10" s="80"/>
      <c r="G10" s="81"/>
      <c r="H10" s="65">
        <f>('Detail - Tariewe '!$I$12+'Detail - Tariewe '!$I$13)*F10*G10</f>
        <v>0</v>
      </c>
      <c r="I10" s="80"/>
      <c r="J10" s="81"/>
      <c r="K10" s="65">
        <f>('Detail - Tariewe '!$I$12+'Detail - Tariewe '!$I$13)*I10*J10</f>
        <v>0</v>
      </c>
      <c r="L10" s="80"/>
      <c r="M10" s="81"/>
      <c r="N10" s="65">
        <f>('Detail - Tariewe '!$I$12+'Detail - Tariewe '!$I$13)*L10*M10</f>
        <v>0</v>
      </c>
      <c r="O10" s="80"/>
      <c r="P10" s="81"/>
      <c r="Q10" s="65">
        <f>('Detail - Tariewe '!$I$12+'Detail - Tariewe '!$I$13)*O10*P10</f>
        <v>0</v>
      </c>
      <c r="R10" s="21"/>
      <c r="S10" s="21"/>
    </row>
    <row r="11" spans="1:20" ht="15" customHeight="1" x14ac:dyDescent="0.3">
      <c r="A11" s="63" t="s">
        <v>59</v>
      </c>
      <c r="B11" s="67"/>
      <c r="C11" s="68"/>
      <c r="D11" s="69"/>
      <c r="E11" s="65">
        <f>SUM(E7:E10)</f>
        <v>0</v>
      </c>
      <c r="F11" s="70"/>
      <c r="G11" s="69"/>
      <c r="H11" s="66">
        <f>SUM(H7:H10)</f>
        <v>0</v>
      </c>
      <c r="I11" s="70"/>
      <c r="J11" s="69"/>
      <c r="K11" s="66">
        <f>SUM(K7:K10)</f>
        <v>0</v>
      </c>
      <c r="L11" s="70"/>
      <c r="M11" s="69"/>
      <c r="N11" s="66">
        <f>SUM(N7:N10)</f>
        <v>0</v>
      </c>
      <c r="O11" s="70"/>
      <c r="P11" s="69"/>
      <c r="Q11" s="66">
        <f>SUM(Q7:Q10)</f>
        <v>0</v>
      </c>
      <c r="R11" s="21"/>
      <c r="S11" s="21"/>
    </row>
    <row r="12" spans="1:20" ht="15" customHeight="1" x14ac:dyDescent="0.3">
      <c r="A12" s="1"/>
      <c r="B12" s="1"/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20" ht="15" customHeight="1" x14ac:dyDescent="0.3">
      <c r="A13" s="32" t="s">
        <v>161</v>
      </c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20" x14ac:dyDescent="0.25">
      <c r="A14" s="18" t="s">
        <v>58</v>
      </c>
      <c r="B14" s="42" t="s">
        <v>104</v>
      </c>
      <c r="C14" s="159" t="s">
        <v>26</v>
      </c>
      <c r="D14" s="160"/>
      <c r="E14" s="161"/>
      <c r="F14" s="165" t="s">
        <v>102</v>
      </c>
      <c r="G14" s="165"/>
      <c r="H14" s="165"/>
      <c r="I14" s="162" t="s">
        <v>89</v>
      </c>
      <c r="J14" s="163"/>
      <c r="K14" s="164"/>
      <c r="L14" s="162" t="s">
        <v>103</v>
      </c>
      <c r="M14" s="163"/>
      <c r="N14" s="164"/>
      <c r="O14" s="162" t="s">
        <v>90</v>
      </c>
      <c r="P14" s="163"/>
      <c r="Q14" s="164"/>
    </row>
    <row r="15" spans="1:20" ht="45" x14ac:dyDescent="0.25">
      <c r="A15" s="34"/>
      <c r="B15" s="72" t="s">
        <v>105</v>
      </c>
      <c r="C15" s="43" t="s">
        <v>72</v>
      </c>
      <c r="D15" s="45" t="s">
        <v>113</v>
      </c>
      <c r="E15" s="44" t="s">
        <v>73</v>
      </c>
      <c r="F15" s="43" t="s">
        <v>72</v>
      </c>
      <c r="G15" s="45" t="s">
        <v>113</v>
      </c>
      <c r="H15" s="44" t="s">
        <v>73</v>
      </c>
      <c r="I15" s="43" t="s">
        <v>72</v>
      </c>
      <c r="J15" s="45" t="s">
        <v>113</v>
      </c>
      <c r="K15" s="44" t="s">
        <v>73</v>
      </c>
      <c r="L15" s="43" t="s">
        <v>72</v>
      </c>
      <c r="M15" s="45" t="s">
        <v>113</v>
      </c>
      <c r="N15" s="44" t="s">
        <v>73</v>
      </c>
      <c r="O15" s="43" t="s">
        <v>72</v>
      </c>
      <c r="P15" s="45" t="s">
        <v>113</v>
      </c>
      <c r="Q15" s="44" t="s">
        <v>73</v>
      </c>
      <c r="R15" s="41"/>
    </row>
    <row r="16" spans="1:20" x14ac:dyDescent="0.25">
      <c r="A16" s="82"/>
      <c r="B16" s="83"/>
      <c r="C16" s="84"/>
      <c r="D16" s="85"/>
      <c r="E16" s="37">
        <f>$B16*C16*D16</f>
        <v>0</v>
      </c>
      <c r="F16" s="79"/>
      <c r="G16" s="85"/>
      <c r="H16" s="37">
        <f t="shared" ref="H16:H29" si="0">$B16*F16*G16</f>
        <v>0</v>
      </c>
      <c r="I16" s="79"/>
      <c r="J16" s="85"/>
      <c r="K16" s="37">
        <f>$B16*I16*J16</f>
        <v>0</v>
      </c>
      <c r="L16" s="79"/>
      <c r="M16" s="85"/>
      <c r="N16" s="37">
        <f t="shared" ref="N16:N29" si="1">$B16*L16*M16</f>
        <v>0</v>
      </c>
      <c r="O16" s="79"/>
      <c r="P16" s="85"/>
      <c r="Q16" s="37">
        <f t="shared" ref="Q16:Q29" si="2">$B16*O16*P16</f>
        <v>0</v>
      </c>
      <c r="R16" s="41"/>
    </row>
    <row r="17" spans="1:17" x14ac:dyDescent="0.25">
      <c r="A17" s="82"/>
      <c r="B17" s="83"/>
      <c r="C17" s="84"/>
      <c r="D17" s="85"/>
      <c r="E17" s="37">
        <f t="shared" ref="E17:E29" si="3">$B17*C17*D17</f>
        <v>0</v>
      </c>
      <c r="F17" s="79"/>
      <c r="G17" s="85"/>
      <c r="H17" s="37">
        <f t="shared" si="0"/>
        <v>0</v>
      </c>
      <c r="I17" s="79"/>
      <c r="J17" s="85"/>
      <c r="K17" s="37">
        <f t="shared" ref="K17:K29" si="4">$B17*I17*J17</f>
        <v>0</v>
      </c>
      <c r="L17" s="79"/>
      <c r="M17" s="85"/>
      <c r="N17" s="37">
        <f t="shared" si="1"/>
        <v>0</v>
      </c>
      <c r="O17" s="79"/>
      <c r="P17" s="85"/>
      <c r="Q17" s="37">
        <f t="shared" si="2"/>
        <v>0</v>
      </c>
    </row>
    <row r="18" spans="1:17" x14ac:dyDescent="0.25">
      <c r="A18" s="82"/>
      <c r="B18" s="83"/>
      <c r="C18" s="84"/>
      <c r="D18" s="85"/>
      <c r="E18" s="37">
        <f t="shared" si="3"/>
        <v>0</v>
      </c>
      <c r="F18" s="79"/>
      <c r="G18" s="85"/>
      <c r="H18" s="37">
        <f t="shared" si="0"/>
        <v>0</v>
      </c>
      <c r="I18" s="79"/>
      <c r="J18" s="85"/>
      <c r="K18" s="37">
        <f t="shared" si="4"/>
        <v>0</v>
      </c>
      <c r="L18" s="79"/>
      <c r="M18" s="85"/>
      <c r="N18" s="37">
        <f t="shared" si="1"/>
        <v>0</v>
      </c>
      <c r="O18" s="79"/>
      <c r="P18" s="85"/>
      <c r="Q18" s="37">
        <f t="shared" si="2"/>
        <v>0</v>
      </c>
    </row>
    <row r="19" spans="1:17" x14ac:dyDescent="0.25">
      <c r="A19" s="82"/>
      <c r="B19" s="83"/>
      <c r="C19" s="84"/>
      <c r="D19" s="85"/>
      <c r="E19" s="37">
        <f t="shared" si="3"/>
        <v>0</v>
      </c>
      <c r="F19" s="79"/>
      <c r="G19" s="85"/>
      <c r="H19" s="37">
        <f t="shared" si="0"/>
        <v>0</v>
      </c>
      <c r="I19" s="79"/>
      <c r="J19" s="85"/>
      <c r="K19" s="37">
        <f t="shared" si="4"/>
        <v>0</v>
      </c>
      <c r="L19" s="79"/>
      <c r="M19" s="85"/>
      <c r="N19" s="37">
        <f t="shared" si="1"/>
        <v>0</v>
      </c>
      <c r="O19" s="79"/>
      <c r="P19" s="85"/>
      <c r="Q19" s="37">
        <f t="shared" si="2"/>
        <v>0</v>
      </c>
    </row>
    <row r="20" spans="1:17" x14ac:dyDescent="0.25">
      <c r="A20" s="86"/>
      <c r="B20" s="87"/>
      <c r="C20" s="88"/>
      <c r="D20" s="85"/>
      <c r="E20" s="37">
        <f t="shared" si="3"/>
        <v>0</v>
      </c>
      <c r="F20" s="79"/>
      <c r="G20" s="85"/>
      <c r="H20" s="37">
        <f t="shared" si="0"/>
        <v>0</v>
      </c>
      <c r="I20" s="79"/>
      <c r="J20" s="85"/>
      <c r="K20" s="37">
        <f t="shared" si="4"/>
        <v>0</v>
      </c>
      <c r="L20" s="79"/>
      <c r="M20" s="85"/>
      <c r="N20" s="37">
        <f t="shared" si="1"/>
        <v>0</v>
      </c>
      <c r="O20" s="79"/>
      <c r="P20" s="85"/>
      <c r="Q20" s="37">
        <f t="shared" si="2"/>
        <v>0</v>
      </c>
    </row>
    <row r="21" spans="1:17" x14ac:dyDescent="0.25">
      <c r="A21" s="82"/>
      <c r="B21" s="83"/>
      <c r="C21" s="84"/>
      <c r="D21" s="85"/>
      <c r="E21" s="37">
        <f t="shared" si="3"/>
        <v>0</v>
      </c>
      <c r="F21" s="79"/>
      <c r="G21" s="85"/>
      <c r="H21" s="37">
        <f t="shared" si="0"/>
        <v>0</v>
      </c>
      <c r="I21" s="79"/>
      <c r="J21" s="85"/>
      <c r="K21" s="37">
        <f t="shared" si="4"/>
        <v>0</v>
      </c>
      <c r="L21" s="79"/>
      <c r="M21" s="85"/>
      <c r="N21" s="37">
        <f t="shared" si="1"/>
        <v>0</v>
      </c>
      <c r="O21" s="79"/>
      <c r="P21" s="85"/>
      <c r="Q21" s="37">
        <f t="shared" si="2"/>
        <v>0</v>
      </c>
    </row>
    <row r="22" spans="1:17" x14ac:dyDescent="0.25">
      <c r="A22" s="82"/>
      <c r="B22" s="83"/>
      <c r="C22" s="84"/>
      <c r="D22" s="85"/>
      <c r="E22" s="37">
        <f t="shared" si="3"/>
        <v>0</v>
      </c>
      <c r="F22" s="79"/>
      <c r="G22" s="85"/>
      <c r="H22" s="37">
        <f t="shared" si="0"/>
        <v>0</v>
      </c>
      <c r="I22" s="79"/>
      <c r="J22" s="85"/>
      <c r="K22" s="37">
        <f t="shared" si="4"/>
        <v>0</v>
      </c>
      <c r="L22" s="79"/>
      <c r="M22" s="85"/>
      <c r="N22" s="37">
        <f t="shared" si="1"/>
        <v>0</v>
      </c>
      <c r="O22" s="79"/>
      <c r="P22" s="85"/>
      <c r="Q22" s="37">
        <f t="shared" si="2"/>
        <v>0</v>
      </c>
    </row>
    <row r="23" spans="1:17" x14ac:dyDescent="0.25">
      <c r="A23" s="82"/>
      <c r="B23" s="83"/>
      <c r="C23" s="84"/>
      <c r="D23" s="85"/>
      <c r="E23" s="37">
        <f t="shared" si="3"/>
        <v>0</v>
      </c>
      <c r="F23" s="79"/>
      <c r="G23" s="85"/>
      <c r="H23" s="37">
        <f t="shared" si="0"/>
        <v>0</v>
      </c>
      <c r="I23" s="79"/>
      <c r="J23" s="85"/>
      <c r="K23" s="37">
        <f t="shared" si="4"/>
        <v>0</v>
      </c>
      <c r="L23" s="79"/>
      <c r="M23" s="85"/>
      <c r="N23" s="37">
        <f t="shared" si="1"/>
        <v>0</v>
      </c>
      <c r="O23" s="79"/>
      <c r="P23" s="85"/>
      <c r="Q23" s="37">
        <f t="shared" si="2"/>
        <v>0</v>
      </c>
    </row>
    <row r="24" spans="1:17" x14ac:dyDescent="0.25">
      <c r="A24" s="82"/>
      <c r="B24" s="83"/>
      <c r="C24" s="84"/>
      <c r="D24" s="85"/>
      <c r="E24" s="37">
        <f t="shared" si="3"/>
        <v>0</v>
      </c>
      <c r="F24" s="79"/>
      <c r="G24" s="85"/>
      <c r="H24" s="37">
        <f t="shared" si="0"/>
        <v>0</v>
      </c>
      <c r="I24" s="79"/>
      <c r="J24" s="85"/>
      <c r="K24" s="37">
        <f t="shared" si="4"/>
        <v>0</v>
      </c>
      <c r="L24" s="79"/>
      <c r="M24" s="85"/>
      <c r="N24" s="37">
        <f t="shared" si="1"/>
        <v>0</v>
      </c>
      <c r="O24" s="79"/>
      <c r="P24" s="85"/>
      <c r="Q24" s="37">
        <f t="shared" si="2"/>
        <v>0</v>
      </c>
    </row>
    <row r="25" spans="1:17" x14ac:dyDescent="0.25">
      <c r="A25" s="82"/>
      <c r="B25" s="83"/>
      <c r="C25" s="84"/>
      <c r="D25" s="85"/>
      <c r="E25" s="37">
        <f t="shared" si="3"/>
        <v>0</v>
      </c>
      <c r="F25" s="79"/>
      <c r="G25" s="85"/>
      <c r="H25" s="37">
        <f t="shared" si="0"/>
        <v>0</v>
      </c>
      <c r="I25" s="79"/>
      <c r="J25" s="85"/>
      <c r="K25" s="37">
        <f t="shared" si="4"/>
        <v>0</v>
      </c>
      <c r="L25" s="79"/>
      <c r="M25" s="85"/>
      <c r="N25" s="37">
        <f t="shared" si="1"/>
        <v>0</v>
      </c>
      <c r="O25" s="79"/>
      <c r="P25" s="85"/>
      <c r="Q25" s="37">
        <f t="shared" si="2"/>
        <v>0</v>
      </c>
    </row>
    <row r="26" spans="1:17" x14ac:dyDescent="0.25">
      <c r="A26" s="82"/>
      <c r="B26" s="83"/>
      <c r="C26" s="84"/>
      <c r="D26" s="85"/>
      <c r="E26" s="37">
        <f t="shared" si="3"/>
        <v>0</v>
      </c>
      <c r="F26" s="79"/>
      <c r="G26" s="85"/>
      <c r="H26" s="37">
        <f t="shared" si="0"/>
        <v>0</v>
      </c>
      <c r="I26" s="79"/>
      <c r="J26" s="85"/>
      <c r="K26" s="37">
        <f t="shared" si="4"/>
        <v>0</v>
      </c>
      <c r="L26" s="79"/>
      <c r="M26" s="85"/>
      <c r="N26" s="37">
        <f t="shared" si="1"/>
        <v>0</v>
      </c>
      <c r="O26" s="79"/>
      <c r="P26" s="85"/>
      <c r="Q26" s="37">
        <f t="shared" si="2"/>
        <v>0</v>
      </c>
    </row>
    <row r="27" spans="1:17" x14ac:dyDescent="0.25">
      <c r="A27" s="82"/>
      <c r="B27" s="83"/>
      <c r="C27" s="84"/>
      <c r="D27" s="85"/>
      <c r="E27" s="37">
        <f t="shared" si="3"/>
        <v>0</v>
      </c>
      <c r="F27" s="79"/>
      <c r="G27" s="85"/>
      <c r="H27" s="37">
        <f t="shared" si="0"/>
        <v>0</v>
      </c>
      <c r="I27" s="79"/>
      <c r="J27" s="85"/>
      <c r="K27" s="37">
        <f t="shared" si="4"/>
        <v>0</v>
      </c>
      <c r="L27" s="79"/>
      <c r="M27" s="85"/>
      <c r="N27" s="37">
        <f t="shared" si="1"/>
        <v>0</v>
      </c>
      <c r="O27" s="79"/>
      <c r="P27" s="85"/>
      <c r="Q27" s="37">
        <f t="shared" si="2"/>
        <v>0</v>
      </c>
    </row>
    <row r="28" spans="1:17" x14ac:dyDescent="0.25">
      <c r="A28" s="82"/>
      <c r="B28" s="83"/>
      <c r="C28" s="84"/>
      <c r="D28" s="85"/>
      <c r="E28" s="37">
        <f t="shared" si="3"/>
        <v>0</v>
      </c>
      <c r="F28" s="79"/>
      <c r="G28" s="85"/>
      <c r="H28" s="37">
        <f t="shared" si="0"/>
        <v>0</v>
      </c>
      <c r="I28" s="79"/>
      <c r="J28" s="85"/>
      <c r="K28" s="37">
        <f t="shared" si="4"/>
        <v>0</v>
      </c>
      <c r="L28" s="79"/>
      <c r="M28" s="85"/>
      <c r="N28" s="37">
        <f t="shared" si="1"/>
        <v>0</v>
      </c>
      <c r="O28" s="79"/>
      <c r="P28" s="85"/>
      <c r="Q28" s="37">
        <f t="shared" si="2"/>
        <v>0</v>
      </c>
    </row>
    <row r="29" spans="1:17" x14ac:dyDescent="0.25">
      <c r="A29" s="82"/>
      <c r="B29" s="83"/>
      <c r="C29" s="84"/>
      <c r="D29" s="85"/>
      <c r="E29" s="37">
        <f t="shared" si="3"/>
        <v>0</v>
      </c>
      <c r="F29" s="79"/>
      <c r="G29" s="85"/>
      <c r="H29" s="37">
        <f t="shared" si="0"/>
        <v>0</v>
      </c>
      <c r="I29" s="79"/>
      <c r="J29" s="85"/>
      <c r="K29" s="37">
        <f t="shared" si="4"/>
        <v>0</v>
      </c>
      <c r="L29" s="79"/>
      <c r="M29" s="85"/>
      <c r="N29" s="37">
        <f t="shared" si="1"/>
        <v>0</v>
      </c>
      <c r="O29" s="79"/>
      <c r="P29" s="85"/>
      <c r="Q29" s="37">
        <f t="shared" si="2"/>
        <v>0</v>
      </c>
    </row>
    <row r="30" spans="1:17" x14ac:dyDescent="0.25">
      <c r="A30" s="34" t="s">
        <v>59</v>
      </c>
      <c r="B30" s="70"/>
      <c r="C30" s="71"/>
      <c r="D30" s="69"/>
      <c r="E30" s="38">
        <f>SUM(E16:E29)</f>
        <v>0</v>
      </c>
      <c r="F30" s="70"/>
      <c r="G30" s="69"/>
      <c r="H30" s="38">
        <f>SUM(H16:H29)</f>
        <v>0</v>
      </c>
      <c r="I30" s="70"/>
      <c r="J30" s="69"/>
      <c r="K30" s="38">
        <f>SUM(K16:K29)</f>
        <v>0</v>
      </c>
      <c r="L30" s="70"/>
      <c r="M30" s="69"/>
      <c r="N30" s="38">
        <f>SUM(N16:N29)</f>
        <v>0</v>
      </c>
      <c r="O30" s="70"/>
      <c r="P30" s="69"/>
      <c r="Q30" s="38">
        <f>SUM(Q16:Q29)</f>
        <v>0</v>
      </c>
    </row>
  </sheetData>
  <sheetProtection algorithmName="SHA-512" hashValue="oSqeO7doFdBg4tiQzuDkQDZuU0LhuCH/2m1JSvgdsGoEDbE9ChlfaDK7pw5m52JQvzncOLYnznazvXIecWLSCA==" saltValue="PUGJPbVOQTwSE268Hs5w7Q==" spinCount="100000" sheet="1" objects="1" scenarios="1"/>
  <mergeCells count="11">
    <mergeCell ref="C1:H1"/>
    <mergeCell ref="C5:E5"/>
    <mergeCell ref="F5:H5"/>
    <mergeCell ref="I5:K5"/>
    <mergeCell ref="L5:N5"/>
    <mergeCell ref="O5:Q5"/>
    <mergeCell ref="C14:E14"/>
    <mergeCell ref="F14:H14"/>
    <mergeCell ref="I14:K14"/>
    <mergeCell ref="L14:N14"/>
    <mergeCell ref="O14:Q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pane ySplit="2" topLeftCell="A3" activePane="bottomLeft" state="frozen"/>
      <selection activeCell="H13" sqref="H13"/>
      <selection pane="bottomLeft" activeCell="A4" sqref="A4"/>
    </sheetView>
  </sheetViews>
  <sheetFormatPr defaultRowHeight="15" x14ac:dyDescent="0.25"/>
  <cols>
    <col min="1" max="2" width="4.7109375" customWidth="1"/>
    <col min="3" max="3" width="93.140625" customWidth="1"/>
    <col min="4" max="4" width="76.85546875" customWidth="1"/>
  </cols>
  <sheetData>
    <row r="1" spans="1:5" ht="60" customHeight="1" x14ac:dyDescent="0.3">
      <c r="A1" s="1"/>
      <c r="C1" s="142" t="s">
        <v>190</v>
      </c>
      <c r="D1" s="89"/>
    </row>
    <row r="2" spans="1:5" ht="17.25" x14ac:dyDescent="0.3">
      <c r="A2" s="90" t="s">
        <v>115</v>
      </c>
      <c r="D2" s="5"/>
    </row>
    <row r="3" spans="1:5" x14ac:dyDescent="0.25">
      <c r="A3" s="2" t="s">
        <v>1</v>
      </c>
      <c r="B3" s="127" t="s">
        <v>43</v>
      </c>
      <c r="C3" s="23"/>
      <c r="D3" s="12"/>
    </row>
    <row r="4" spans="1:5" ht="45" customHeight="1" x14ac:dyDescent="0.3">
      <c r="A4" s="90"/>
      <c r="B4" s="24"/>
      <c r="C4" s="13" t="s">
        <v>165</v>
      </c>
      <c r="D4" s="12"/>
    </row>
    <row r="5" spans="1:5" ht="15" customHeight="1" x14ac:dyDescent="0.25">
      <c r="A5" s="127" t="s">
        <v>2</v>
      </c>
      <c r="B5" s="127" t="s">
        <v>42</v>
      </c>
      <c r="D5" s="48"/>
    </row>
    <row r="6" spans="1:5" ht="30" customHeight="1" x14ac:dyDescent="0.25">
      <c r="A6" s="25"/>
      <c r="B6" s="54" t="s">
        <v>86</v>
      </c>
      <c r="C6" s="23" t="s">
        <v>167</v>
      </c>
      <c r="D6" s="47"/>
    </row>
    <row r="7" spans="1:5" ht="15" customHeight="1" x14ac:dyDescent="0.25">
      <c r="A7" s="25"/>
      <c r="B7" s="54" t="s">
        <v>86</v>
      </c>
      <c r="C7" s="23" t="s">
        <v>180</v>
      </c>
      <c r="D7" s="12"/>
    </row>
    <row r="8" spans="1:5" ht="30" customHeight="1" x14ac:dyDescent="0.25">
      <c r="A8" s="25"/>
      <c r="B8" s="54" t="s">
        <v>86</v>
      </c>
      <c r="C8" s="23" t="s">
        <v>69</v>
      </c>
      <c r="D8" s="12"/>
    </row>
    <row r="9" spans="1:5" x14ac:dyDescent="0.25">
      <c r="A9" s="128" t="s">
        <v>3</v>
      </c>
      <c r="B9" s="149" t="s">
        <v>166</v>
      </c>
      <c r="C9" s="149"/>
      <c r="D9" s="121"/>
    </row>
    <row r="10" spans="1:5" x14ac:dyDescent="0.25">
      <c r="A10" s="7"/>
      <c r="B10" s="54" t="s">
        <v>86</v>
      </c>
      <c r="C10" s="7" t="s">
        <v>60</v>
      </c>
      <c r="D10" s="3"/>
      <c r="E10" s="3"/>
    </row>
    <row r="11" spans="1:5" ht="30" customHeight="1" x14ac:dyDescent="0.25">
      <c r="A11" s="7"/>
      <c r="B11" s="7"/>
      <c r="C11" s="11" t="s">
        <v>168</v>
      </c>
      <c r="D11" s="3"/>
      <c r="E11" s="3"/>
    </row>
    <row r="12" spans="1:5" x14ac:dyDescent="0.25">
      <c r="A12" s="7"/>
      <c r="B12" s="54" t="s">
        <v>86</v>
      </c>
      <c r="C12" s="7" t="s">
        <v>61</v>
      </c>
      <c r="D12" s="3"/>
      <c r="E12" s="3"/>
    </row>
    <row r="13" spans="1:5" ht="30" x14ac:dyDescent="0.25">
      <c r="A13" s="7"/>
      <c r="B13" s="7"/>
      <c r="C13" s="11" t="s">
        <v>118</v>
      </c>
      <c r="D13" s="3"/>
      <c r="E13" s="3"/>
    </row>
    <row r="14" spans="1:5" x14ac:dyDescent="0.25">
      <c r="A14" s="7"/>
      <c r="B14" s="54" t="s">
        <v>86</v>
      </c>
      <c r="C14" s="7" t="s">
        <v>62</v>
      </c>
      <c r="D14" s="3"/>
      <c r="E14" s="3"/>
    </row>
    <row r="15" spans="1:5" x14ac:dyDescent="0.25">
      <c r="A15" s="7"/>
      <c r="B15" s="54"/>
      <c r="C15" s="6" t="s">
        <v>79</v>
      </c>
      <c r="D15" s="3"/>
      <c r="E15" s="3"/>
    </row>
    <row r="16" spans="1:5" x14ac:dyDescent="0.25">
      <c r="A16" s="7"/>
      <c r="B16" s="54"/>
      <c r="C16" s="6" t="s">
        <v>169</v>
      </c>
      <c r="D16" s="3"/>
      <c r="E16" s="3"/>
    </row>
    <row r="17" spans="1:5" x14ac:dyDescent="0.25">
      <c r="A17" s="36"/>
      <c r="B17" s="54" t="s">
        <v>86</v>
      </c>
      <c r="C17" s="7" t="s">
        <v>63</v>
      </c>
      <c r="D17" s="3"/>
      <c r="E17" s="3"/>
    </row>
    <row r="18" spans="1:5" x14ac:dyDescent="0.25">
      <c r="A18" s="36"/>
      <c r="B18" s="7"/>
      <c r="C18" s="6" t="s">
        <v>91</v>
      </c>
      <c r="D18" s="3"/>
      <c r="E18" s="3"/>
    </row>
    <row r="19" spans="1:5" x14ac:dyDescent="0.25">
      <c r="A19" s="7"/>
      <c r="B19" s="54" t="s">
        <v>86</v>
      </c>
      <c r="C19" s="7" t="s">
        <v>64</v>
      </c>
      <c r="D19" s="3"/>
      <c r="E19" s="3"/>
    </row>
    <row r="20" spans="1:5" x14ac:dyDescent="0.25">
      <c r="A20" s="7"/>
      <c r="B20" s="7"/>
      <c r="C20" s="56" t="s">
        <v>99</v>
      </c>
      <c r="D20" s="3"/>
      <c r="E20" s="3"/>
    </row>
    <row r="21" spans="1:5" x14ac:dyDescent="0.25">
      <c r="A21" s="128" t="s">
        <v>5</v>
      </c>
      <c r="B21" s="128" t="s">
        <v>170</v>
      </c>
      <c r="C21" s="56"/>
      <c r="D21" s="3"/>
      <c r="E21" s="3"/>
    </row>
    <row r="22" spans="1:5" ht="15" customHeight="1" x14ac:dyDescent="0.25">
      <c r="A22" s="104"/>
      <c r="B22" s="104"/>
      <c r="C22" s="129" t="s">
        <v>171</v>
      </c>
      <c r="D22" s="3"/>
      <c r="E22" s="3"/>
    </row>
    <row r="23" spans="1:5" ht="15" customHeight="1" x14ac:dyDescent="0.25">
      <c r="A23" s="128" t="s">
        <v>8</v>
      </c>
      <c r="B23" s="128" t="s">
        <v>172</v>
      </c>
      <c r="C23" s="55"/>
      <c r="D23" s="3"/>
      <c r="E23" s="3"/>
    </row>
    <row r="24" spans="1:5" ht="30" customHeight="1" x14ac:dyDescent="0.25">
      <c r="A24" s="7"/>
      <c r="C24" s="129" t="s">
        <v>173</v>
      </c>
      <c r="D24" s="3"/>
      <c r="E24" s="3"/>
    </row>
    <row r="25" spans="1:5" x14ac:dyDescent="0.25">
      <c r="A25" s="128" t="s">
        <v>11</v>
      </c>
      <c r="B25" s="103" t="s">
        <v>152</v>
      </c>
      <c r="C25" s="120"/>
      <c r="D25" s="120"/>
      <c r="E25" s="3"/>
    </row>
    <row r="26" spans="1:5" ht="30" customHeight="1" x14ac:dyDescent="0.25">
      <c r="A26" s="7"/>
      <c r="B26" s="15"/>
      <c r="C26" s="23" t="s">
        <v>156</v>
      </c>
      <c r="D26" s="23"/>
      <c r="E26" s="3"/>
    </row>
    <row r="27" spans="1:5" ht="15" customHeight="1" x14ac:dyDescent="0.25">
      <c r="A27" s="128" t="s">
        <v>12</v>
      </c>
      <c r="B27" s="103" t="s">
        <v>155</v>
      </c>
      <c r="C27" s="130"/>
      <c r="D27" s="23"/>
      <c r="E27" s="3"/>
    </row>
    <row r="28" spans="1:5" ht="30" customHeight="1" x14ac:dyDescent="0.25">
      <c r="A28" s="128"/>
      <c r="B28" s="54" t="s">
        <v>86</v>
      </c>
      <c r="C28" s="131" t="s">
        <v>182</v>
      </c>
      <c r="D28" s="23"/>
      <c r="E28" s="3"/>
    </row>
    <row r="29" spans="1:5" ht="15" customHeight="1" x14ac:dyDescent="0.25">
      <c r="A29" s="128"/>
      <c r="B29" s="54" t="s">
        <v>86</v>
      </c>
      <c r="C29" s="131" t="s">
        <v>176</v>
      </c>
      <c r="D29" s="23"/>
      <c r="E29" s="3"/>
    </row>
    <row r="30" spans="1:5" ht="15" customHeight="1" x14ac:dyDescent="0.25">
      <c r="A30" s="7"/>
      <c r="B30" s="54"/>
      <c r="C30" s="6" t="s">
        <v>177</v>
      </c>
      <c r="D30" s="3"/>
      <c r="E30" s="3"/>
    </row>
    <row r="31" spans="1:5" ht="30" x14ac:dyDescent="0.25">
      <c r="A31" s="7"/>
      <c r="B31" s="54"/>
      <c r="C31" s="6" t="s">
        <v>178</v>
      </c>
      <c r="D31" s="3"/>
      <c r="E31" s="3"/>
    </row>
    <row r="32" spans="1:5" x14ac:dyDescent="0.25">
      <c r="A32" s="7"/>
      <c r="B32" s="54" t="s">
        <v>86</v>
      </c>
      <c r="C32" s="6" t="s">
        <v>60</v>
      </c>
      <c r="D32" s="3"/>
      <c r="E32" s="3"/>
    </row>
    <row r="33" spans="1:5" x14ac:dyDescent="0.25">
      <c r="A33" s="7"/>
      <c r="B33" s="54"/>
      <c r="C33" s="6" t="s">
        <v>179</v>
      </c>
      <c r="D33" s="3"/>
      <c r="E33" s="3"/>
    </row>
    <row r="34" spans="1:5" x14ac:dyDescent="0.25">
      <c r="B34" s="54" t="s">
        <v>86</v>
      </c>
      <c r="C34" s="7" t="s">
        <v>65</v>
      </c>
    </row>
    <row r="35" spans="1:5" ht="30" x14ac:dyDescent="0.25">
      <c r="B35" s="54"/>
      <c r="C35" s="6" t="s">
        <v>87</v>
      </c>
    </row>
    <row r="36" spans="1:5" x14ac:dyDescent="0.25">
      <c r="B36" s="54"/>
      <c r="C36" s="56" t="s">
        <v>92</v>
      </c>
    </row>
    <row r="37" spans="1:5" x14ac:dyDescent="0.25">
      <c r="B37" s="54" t="s">
        <v>86</v>
      </c>
      <c r="C37" s="7" t="s">
        <v>77</v>
      </c>
    </row>
    <row r="38" spans="1:5" x14ac:dyDescent="0.25">
      <c r="B38" s="54"/>
      <c r="C38" s="6" t="s">
        <v>111</v>
      </c>
    </row>
    <row r="39" spans="1:5" ht="30" x14ac:dyDescent="0.25">
      <c r="B39" s="54"/>
      <c r="C39" s="55" t="s">
        <v>93</v>
      </c>
    </row>
    <row r="40" spans="1:5" ht="15" customHeight="1" x14ac:dyDescent="0.25">
      <c r="B40" s="54"/>
      <c r="C40" s="57" t="s">
        <v>88</v>
      </c>
    </row>
    <row r="41" spans="1:5" x14ac:dyDescent="0.25">
      <c r="B41" s="54"/>
      <c r="C41" s="56" t="s">
        <v>94</v>
      </c>
    </row>
  </sheetData>
  <sheetProtection algorithmName="SHA-512" hashValue="uoBeGLXmAOjPWsdjDKjkoaP5u+R0y7TNw3q1GGLMFlROB1s7Pw5hbg++dGiBPGEA0ioOZVtkKaI2uJm6qtVUuQ==" saltValue="+KI0mhEgYuJjOT0K5/TKuQ==" spinCount="100000" sheet="1" objects="1" scenarios="1"/>
  <mergeCells count="1">
    <mergeCell ref="B9:C9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workbookViewId="0">
      <pane xSplit="1" ySplit="9" topLeftCell="B10" activePane="bottomRight" state="frozen"/>
      <selection activeCell="H13" sqref="H13"/>
      <selection pane="topRight" activeCell="H13" sqref="H13"/>
      <selection pane="bottomLeft" activeCell="H13" sqref="H13"/>
      <selection pane="bottomRight" activeCell="A2" sqref="A2"/>
    </sheetView>
  </sheetViews>
  <sheetFormatPr defaultRowHeight="15" x14ac:dyDescent="0.25"/>
  <cols>
    <col min="1" max="1" width="15.7109375" customWidth="1"/>
    <col min="2" max="2" width="25.7109375" customWidth="1"/>
    <col min="3" max="3" width="2.7109375" customWidth="1"/>
    <col min="4" max="16" width="7.7109375" customWidth="1"/>
  </cols>
  <sheetData>
    <row r="1" spans="1:20" ht="60" customHeight="1" x14ac:dyDescent="0.25">
      <c r="B1" s="150" t="s">
        <v>189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6"/>
      <c r="P1" s="16"/>
    </row>
    <row r="2" spans="1:20" ht="15" customHeight="1" x14ac:dyDescent="0.25">
      <c r="B2" s="92"/>
      <c r="C2" s="16"/>
      <c r="D2" s="16"/>
      <c r="E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20" ht="15" customHeight="1" x14ac:dyDescent="0.3">
      <c r="A3" s="1" t="s">
        <v>40</v>
      </c>
      <c r="B3" s="92"/>
      <c r="C3" s="16"/>
      <c r="D3" s="28" t="s">
        <v>17</v>
      </c>
      <c r="E3" s="77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0" ht="15" customHeight="1" x14ac:dyDescent="0.25">
      <c r="B4" s="92"/>
      <c r="C4" s="16"/>
      <c r="D4" s="16"/>
      <c r="E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20" ht="15" customHeight="1" x14ac:dyDescent="0.3">
      <c r="A5" s="102"/>
      <c r="B5" s="102"/>
      <c r="C5" s="102"/>
      <c r="D5" s="51" t="s">
        <v>26</v>
      </c>
      <c r="E5" s="51" t="s">
        <v>27</v>
      </c>
      <c r="F5" s="51" t="s">
        <v>28</v>
      </c>
      <c r="G5" s="51" t="s">
        <v>29</v>
      </c>
      <c r="H5" s="51" t="s">
        <v>30</v>
      </c>
      <c r="I5" s="51" t="s">
        <v>31</v>
      </c>
      <c r="J5" s="51" t="s">
        <v>32</v>
      </c>
      <c r="K5" s="51" t="s">
        <v>33</v>
      </c>
      <c r="L5" s="51" t="s">
        <v>34</v>
      </c>
      <c r="M5" s="51" t="s">
        <v>35</v>
      </c>
      <c r="N5" s="51" t="s">
        <v>36</v>
      </c>
      <c r="O5" s="51" t="s">
        <v>44</v>
      </c>
      <c r="P5" s="51" t="s">
        <v>45</v>
      </c>
      <c r="Q5" s="51" t="s">
        <v>82</v>
      </c>
      <c r="R5" s="51" t="s">
        <v>83</v>
      </c>
    </row>
    <row r="6" spans="1:20" ht="15" customHeight="1" x14ac:dyDescent="0.3">
      <c r="A6" s="102" t="s">
        <v>127</v>
      </c>
      <c r="B6" s="102"/>
      <c r="C6" s="102"/>
      <c r="D6" s="35">
        <v>0</v>
      </c>
      <c r="E6" s="35">
        <v>0</v>
      </c>
      <c r="F6" s="35">
        <v>0</v>
      </c>
      <c r="G6" s="35">
        <v>0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20" ht="15" customHeight="1" x14ac:dyDescent="0.25">
      <c r="B7" s="92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20" ht="18.75" x14ac:dyDescent="0.3">
      <c r="A8" s="168"/>
      <c r="B8" s="171" t="s">
        <v>193</v>
      </c>
      <c r="C8" s="189"/>
      <c r="D8" s="171"/>
      <c r="E8" s="171"/>
      <c r="F8" s="189"/>
      <c r="G8" s="189"/>
      <c r="H8" s="189"/>
      <c r="I8" s="189"/>
      <c r="J8" s="189"/>
      <c r="K8" s="189"/>
      <c r="L8" s="168"/>
      <c r="M8" s="168"/>
      <c r="N8" s="168"/>
      <c r="O8" s="168"/>
      <c r="P8" s="168"/>
      <c r="Q8" s="168"/>
      <c r="R8" s="168"/>
      <c r="S8" s="167"/>
      <c r="T8" s="167"/>
    </row>
    <row r="9" spans="1:20" ht="15" customHeight="1" x14ac:dyDescent="0.3">
      <c r="A9" s="168"/>
      <c r="B9" s="171"/>
      <c r="C9" s="190"/>
      <c r="D9" s="171" t="s">
        <v>194</v>
      </c>
      <c r="E9" s="171"/>
      <c r="F9" s="191"/>
      <c r="G9" s="191"/>
      <c r="H9" s="191"/>
      <c r="I9" s="191"/>
      <c r="J9" s="190"/>
      <c r="K9" s="192"/>
      <c r="L9" s="170"/>
      <c r="M9" s="170"/>
      <c r="N9" s="170"/>
      <c r="O9" s="169"/>
      <c r="P9" s="170"/>
      <c r="Q9" s="170"/>
      <c r="R9" s="170"/>
      <c r="S9" s="167"/>
      <c r="T9" s="167"/>
    </row>
    <row r="10" spans="1:20" ht="17.100000000000001" customHeight="1" x14ac:dyDescent="0.3">
      <c r="A10" s="172" t="s">
        <v>195</v>
      </c>
      <c r="B10" s="173"/>
      <c r="C10" s="174"/>
      <c r="D10" s="175" t="s">
        <v>26</v>
      </c>
      <c r="E10" s="175" t="s">
        <v>27</v>
      </c>
      <c r="F10" s="175" t="s">
        <v>28</v>
      </c>
      <c r="G10" s="175" t="s">
        <v>29</v>
      </c>
      <c r="H10" s="175" t="s">
        <v>30</v>
      </c>
      <c r="I10" s="175" t="s">
        <v>31</v>
      </c>
      <c r="J10" s="175" t="s">
        <v>32</v>
      </c>
      <c r="K10" s="175" t="s">
        <v>33</v>
      </c>
      <c r="L10" s="175" t="s">
        <v>34</v>
      </c>
      <c r="M10" s="175" t="s">
        <v>35</v>
      </c>
      <c r="N10" s="175" t="s">
        <v>36</v>
      </c>
      <c r="O10" s="175" t="s">
        <v>44</v>
      </c>
      <c r="P10" s="175" t="s">
        <v>45</v>
      </c>
      <c r="Q10" s="175" t="s">
        <v>82</v>
      </c>
      <c r="R10" s="175" t="s">
        <v>83</v>
      </c>
      <c r="S10" s="167"/>
      <c r="T10" s="167"/>
    </row>
    <row r="11" spans="1:20" ht="30" customHeight="1" x14ac:dyDescent="0.3">
      <c r="A11" s="176" t="s">
        <v>196</v>
      </c>
      <c r="B11" s="177" t="s">
        <v>197</v>
      </c>
      <c r="C11" s="174"/>
      <c r="D11" s="178">
        <v>0</v>
      </c>
      <c r="E11" s="179">
        <v>0</v>
      </c>
      <c r="F11" s="179">
        <v>0</v>
      </c>
      <c r="G11" s="179">
        <v>0</v>
      </c>
      <c r="H11" s="180">
        <v>50</v>
      </c>
      <c r="I11" s="180">
        <v>150</v>
      </c>
      <c r="J11" s="180">
        <v>350</v>
      </c>
      <c r="K11" s="180">
        <v>700</v>
      </c>
      <c r="L11" s="180">
        <v>1000</v>
      </c>
      <c r="M11" s="180">
        <v>1300</v>
      </c>
      <c r="N11" s="180">
        <v>1700</v>
      </c>
      <c r="O11" s="181">
        <v>2000</v>
      </c>
      <c r="P11" s="182">
        <v>2300</v>
      </c>
      <c r="Q11" s="181">
        <v>2300</v>
      </c>
      <c r="R11" s="181">
        <v>2300</v>
      </c>
      <c r="S11" s="167"/>
      <c r="T11" s="167"/>
    </row>
    <row r="12" spans="1:20" ht="30" customHeight="1" x14ac:dyDescent="0.3">
      <c r="A12" s="183"/>
      <c r="B12" s="184" t="s">
        <v>198</v>
      </c>
      <c r="C12" s="174"/>
      <c r="D12" s="178">
        <v>0</v>
      </c>
      <c r="E12" s="179">
        <v>0</v>
      </c>
      <c r="F12" s="179">
        <v>0</v>
      </c>
      <c r="G12" s="179">
        <v>0</v>
      </c>
      <c r="H12" s="180">
        <v>50</v>
      </c>
      <c r="I12" s="180">
        <v>100</v>
      </c>
      <c r="J12" s="180">
        <v>200</v>
      </c>
      <c r="K12" s="180">
        <v>400</v>
      </c>
      <c r="L12" s="180">
        <v>800</v>
      </c>
      <c r="M12" s="180">
        <v>1200</v>
      </c>
      <c r="N12" s="180">
        <v>1600</v>
      </c>
      <c r="O12" s="181">
        <v>1800</v>
      </c>
      <c r="P12" s="182">
        <v>2000</v>
      </c>
      <c r="Q12" s="181">
        <v>2000</v>
      </c>
      <c r="R12" s="181">
        <v>2000</v>
      </c>
      <c r="S12" s="167"/>
      <c r="T12" s="167"/>
    </row>
    <row r="13" spans="1:20" ht="30" customHeight="1" x14ac:dyDescent="0.3">
      <c r="A13" s="185" t="s">
        <v>199</v>
      </c>
      <c r="B13" s="177" t="s">
        <v>200</v>
      </c>
      <c r="C13" s="174"/>
      <c r="D13" s="178">
        <v>0</v>
      </c>
      <c r="E13" s="179">
        <v>0</v>
      </c>
      <c r="F13" s="178">
        <v>0</v>
      </c>
      <c r="G13" s="178">
        <v>0</v>
      </c>
      <c r="H13" s="181">
        <v>0</v>
      </c>
      <c r="I13" s="181">
        <v>50</v>
      </c>
      <c r="J13" s="181">
        <v>100</v>
      </c>
      <c r="K13" s="181">
        <v>200</v>
      </c>
      <c r="L13" s="181">
        <v>400</v>
      </c>
      <c r="M13" s="181">
        <v>700</v>
      </c>
      <c r="N13" s="181">
        <v>900</v>
      </c>
      <c r="O13" s="181">
        <v>1100</v>
      </c>
      <c r="P13" s="182">
        <v>1300</v>
      </c>
      <c r="Q13" s="181">
        <v>1300</v>
      </c>
      <c r="R13" s="181">
        <v>1300</v>
      </c>
      <c r="S13" s="167"/>
      <c r="T13" s="167"/>
    </row>
    <row r="14" spans="1:20" ht="30" customHeight="1" x14ac:dyDescent="0.3">
      <c r="A14" s="186" t="s">
        <v>201</v>
      </c>
      <c r="B14" s="184" t="s">
        <v>202</v>
      </c>
      <c r="C14" s="174"/>
      <c r="D14" s="178">
        <v>0</v>
      </c>
      <c r="E14" s="179">
        <v>0</v>
      </c>
      <c r="F14" s="178">
        <v>0</v>
      </c>
      <c r="G14" s="178">
        <v>0</v>
      </c>
      <c r="H14" s="181">
        <v>50</v>
      </c>
      <c r="I14" s="181">
        <v>100</v>
      </c>
      <c r="J14" s="181">
        <v>200</v>
      </c>
      <c r="K14" s="181">
        <v>400</v>
      </c>
      <c r="L14" s="181">
        <v>750</v>
      </c>
      <c r="M14" s="181">
        <v>1000</v>
      </c>
      <c r="N14" s="181">
        <v>1300</v>
      </c>
      <c r="O14" s="181">
        <v>1600</v>
      </c>
      <c r="P14" s="182">
        <v>1800</v>
      </c>
      <c r="Q14" s="181">
        <v>1800</v>
      </c>
      <c r="R14" s="181">
        <v>1800</v>
      </c>
      <c r="S14" s="167"/>
      <c r="T14" s="167"/>
    </row>
    <row r="15" spans="1:20" ht="30" customHeight="1" x14ac:dyDescent="0.3">
      <c r="A15" s="176" t="s">
        <v>203</v>
      </c>
      <c r="B15" s="184" t="s">
        <v>204</v>
      </c>
      <c r="C15" s="174"/>
      <c r="D15" s="179">
        <v>0</v>
      </c>
      <c r="E15" s="179">
        <v>0</v>
      </c>
      <c r="F15" s="179">
        <v>0</v>
      </c>
      <c r="G15" s="179">
        <v>0</v>
      </c>
      <c r="H15" s="181">
        <v>0</v>
      </c>
      <c r="I15" s="181">
        <v>50</v>
      </c>
      <c r="J15" s="180">
        <v>100</v>
      </c>
      <c r="K15" s="180">
        <v>200</v>
      </c>
      <c r="L15" s="180">
        <v>400</v>
      </c>
      <c r="M15" s="180">
        <v>700</v>
      </c>
      <c r="N15" s="180">
        <v>900</v>
      </c>
      <c r="O15" s="180">
        <v>1100</v>
      </c>
      <c r="P15" s="182">
        <v>1200</v>
      </c>
      <c r="Q15" s="181">
        <v>1200</v>
      </c>
      <c r="R15" s="181">
        <v>1200</v>
      </c>
      <c r="S15" s="167"/>
      <c r="T15" s="167"/>
    </row>
    <row r="16" spans="1:20" ht="30" customHeight="1" x14ac:dyDescent="0.3">
      <c r="A16" s="187"/>
      <c r="B16" s="177" t="s">
        <v>205</v>
      </c>
      <c r="C16" s="174"/>
      <c r="D16" s="179">
        <v>0</v>
      </c>
      <c r="E16" s="179">
        <v>0</v>
      </c>
      <c r="F16" s="179">
        <v>0</v>
      </c>
      <c r="G16" s="179">
        <v>0</v>
      </c>
      <c r="H16" s="181">
        <v>50</v>
      </c>
      <c r="I16" s="181">
        <v>100</v>
      </c>
      <c r="J16" s="180">
        <v>200</v>
      </c>
      <c r="K16" s="180">
        <v>350</v>
      </c>
      <c r="L16" s="180">
        <v>700</v>
      </c>
      <c r="M16" s="180">
        <v>900</v>
      </c>
      <c r="N16" s="180">
        <v>1100</v>
      </c>
      <c r="O16" s="180">
        <v>1300</v>
      </c>
      <c r="P16" s="182">
        <v>1500</v>
      </c>
      <c r="Q16" s="181">
        <v>1500</v>
      </c>
      <c r="R16" s="181">
        <v>1500</v>
      </c>
      <c r="S16" s="167"/>
      <c r="T16" s="167"/>
    </row>
    <row r="17" spans="1:20" ht="30" customHeight="1" x14ac:dyDescent="0.3">
      <c r="A17" s="183"/>
      <c r="B17" s="177" t="s">
        <v>206</v>
      </c>
      <c r="C17" s="174"/>
      <c r="D17" s="179">
        <v>0</v>
      </c>
      <c r="E17" s="179">
        <v>0</v>
      </c>
      <c r="F17" s="179">
        <v>0</v>
      </c>
      <c r="G17" s="179">
        <v>0</v>
      </c>
      <c r="H17" s="181">
        <v>50</v>
      </c>
      <c r="I17" s="181">
        <v>100</v>
      </c>
      <c r="J17" s="180">
        <v>200</v>
      </c>
      <c r="K17" s="180">
        <v>400</v>
      </c>
      <c r="L17" s="180">
        <v>800</v>
      </c>
      <c r="M17" s="180">
        <v>1200</v>
      </c>
      <c r="N17" s="180">
        <v>1600</v>
      </c>
      <c r="O17" s="181">
        <v>1800</v>
      </c>
      <c r="P17" s="182">
        <v>2000</v>
      </c>
      <c r="Q17" s="181">
        <v>2000</v>
      </c>
      <c r="R17" s="181">
        <v>2000</v>
      </c>
      <c r="S17" s="167"/>
      <c r="T17" s="167"/>
    </row>
    <row r="18" spans="1:20" ht="30" customHeight="1" x14ac:dyDescent="0.3">
      <c r="A18" s="186" t="s">
        <v>207</v>
      </c>
      <c r="B18" s="184" t="s">
        <v>208</v>
      </c>
      <c r="C18" s="174"/>
      <c r="D18" s="179">
        <v>0</v>
      </c>
      <c r="E18" s="179">
        <v>0</v>
      </c>
      <c r="F18" s="179">
        <v>0</v>
      </c>
      <c r="G18" s="179">
        <v>0</v>
      </c>
      <c r="H18" s="181">
        <v>50</v>
      </c>
      <c r="I18" s="181">
        <v>150</v>
      </c>
      <c r="J18" s="180">
        <v>400</v>
      </c>
      <c r="K18" s="180">
        <v>800</v>
      </c>
      <c r="L18" s="180">
        <v>1300</v>
      </c>
      <c r="M18" s="180">
        <v>1600</v>
      </c>
      <c r="N18" s="180">
        <v>1900</v>
      </c>
      <c r="O18" s="180">
        <v>2200</v>
      </c>
      <c r="P18" s="182">
        <v>2500</v>
      </c>
      <c r="Q18" s="181">
        <v>2500</v>
      </c>
      <c r="R18" s="181">
        <v>2500</v>
      </c>
      <c r="S18" s="167"/>
      <c r="T18" s="167"/>
    </row>
    <row r="19" spans="1:20" ht="30" customHeight="1" x14ac:dyDescent="0.3">
      <c r="A19" s="186" t="s">
        <v>209</v>
      </c>
      <c r="B19" s="177" t="s">
        <v>210</v>
      </c>
      <c r="C19" s="174"/>
      <c r="D19" s="179">
        <v>0</v>
      </c>
      <c r="E19" s="179">
        <v>0</v>
      </c>
      <c r="F19" s="179">
        <v>0</v>
      </c>
      <c r="G19" s="179">
        <v>0</v>
      </c>
      <c r="H19" s="181">
        <v>50</v>
      </c>
      <c r="I19" s="181">
        <v>100</v>
      </c>
      <c r="J19" s="181">
        <v>200</v>
      </c>
      <c r="K19" s="181">
        <v>400</v>
      </c>
      <c r="L19" s="181">
        <v>750</v>
      </c>
      <c r="M19" s="181">
        <v>1000</v>
      </c>
      <c r="N19" s="181">
        <v>1300</v>
      </c>
      <c r="O19" s="181">
        <v>1600</v>
      </c>
      <c r="P19" s="182">
        <v>1800</v>
      </c>
      <c r="Q19" s="181">
        <v>1800</v>
      </c>
      <c r="R19" s="181">
        <v>1800</v>
      </c>
      <c r="S19" s="167"/>
      <c r="T19" s="167"/>
    </row>
    <row r="20" spans="1:20" ht="30" customHeight="1" x14ac:dyDescent="0.3">
      <c r="A20" s="186" t="s">
        <v>211</v>
      </c>
      <c r="B20" s="177" t="s">
        <v>212</v>
      </c>
      <c r="C20" s="174"/>
      <c r="D20" s="178">
        <v>0</v>
      </c>
      <c r="E20" s="179">
        <v>0</v>
      </c>
      <c r="F20" s="178">
        <v>0</v>
      </c>
      <c r="G20" s="178">
        <v>0</v>
      </c>
      <c r="H20" s="181">
        <v>50</v>
      </c>
      <c r="I20" s="181">
        <v>150</v>
      </c>
      <c r="J20" s="180">
        <v>400</v>
      </c>
      <c r="K20" s="180">
        <v>800</v>
      </c>
      <c r="L20" s="180">
        <v>1300</v>
      </c>
      <c r="M20" s="180">
        <v>1600</v>
      </c>
      <c r="N20" s="180">
        <v>1900</v>
      </c>
      <c r="O20" s="180">
        <v>2200</v>
      </c>
      <c r="P20" s="182">
        <v>2500</v>
      </c>
      <c r="Q20" s="181">
        <v>2500</v>
      </c>
      <c r="R20" s="181">
        <v>2500</v>
      </c>
      <c r="S20" s="167"/>
      <c r="T20" s="167"/>
    </row>
    <row r="21" spans="1:20" ht="30" customHeight="1" x14ac:dyDescent="0.3">
      <c r="A21" s="176" t="s">
        <v>213</v>
      </c>
      <c r="B21" s="177" t="s">
        <v>214</v>
      </c>
      <c r="C21" s="174"/>
      <c r="D21" s="178">
        <v>0</v>
      </c>
      <c r="E21" s="179">
        <v>0</v>
      </c>
      <c r="F21" s="178">
        <v>0</v>
      </c>
      <c r="G21" s="178">
        <v>0</v>
      </c>
      <c r="H21" s="181">
        <v>50</v>
      </c>
      <c r="I21" s="181">
        <v>100</v>
      </c>
      <c r="J21" s="181">
        <v>200</v>
      </c>
      <c r="K21" s="181">
        <v>400</v>
      </c>
      <c r="L21" s="181">
        <v>750</v>
      </c>
      <c r="M21" s="181">
        <v>1000</v>
      </c>
      <c r="N21" s="181">
        <v>1300</v>
      </c>
      <c r="O21" s="181">
        <v>1600</v>
      </c>
      <c r="P21" s="182">
        <v>1800</v>
      </c>
      <c r="Q21" s="181">
        <v>1800</v>
      </c>
      <c r="R21" s="181">
        <v>1800</v>
      </c>
      <c r="S21" s="167"/>
      <c r="T21" s="167"/>
    </row>
    <row r="22" spans="1:20" ht="30" customHeight="1" x14ac:dyDescent="0.3">
      <c r="A22" s="183"/>
      <c r="B22" s="177" t="s">
        <v>215</v>
      </c>
      <c r="C22" s="174"/>
      <c r="D22" s="178">
        <v>0</v>
      </c>
      <c r="E22" s="179">
        <v>0</v>
      </c>
      <c r="F22" s="178">
        <v>0</v>
      </c>
      <c r="G22" s="178">
        <v>0</v>
      </c>
      <c r="H22" s="181">
        <v>50</v>
      </c>
      <c r="I22" s="181">
        <v>100</v>
      </c>
      <c r="J22" s="181">
        <v>200</v>
      </c>
      <c r="K22" s="181">
        <v>400</v>
      </c>
      <c r="L22" s="181">
        <v>800</v>
      </c>
      <c r="M22" s="181">
        <v>1200</v>
      </c>
      <c r="N22" s="181">
        <v>1600</v>
      </c>
      <c r="O22" s="181">
        <v>1800</v>
      </c>
      <c r="P22" s="182">
        <v>2000</v>
      </c>
      <c r="Q22" s="181">
        <v>2000</v>
      </c>
      <c r="R22" s="181">
        <v>2000</v>
      </c>
      <c r="S22" s="167"/>
      <c r="T22" s="167"/>
    </row>
    <row r="23" spans="1:20" ht="30" customHeight="1" x14ac:dyDescent="0.3">
      <c r="A23" s="188" t="s">
        <v>216</v>
      </c>
      <c r="B23" s="177" t="s">
        <v>217</v>
      </c>
      <c r="C23" s="174"/>
      <c r="D23" s="178">
        <v>0</v>
      </c>
      <c r="E23" s="179">
        <v>0</v>
      </c>
      <c r="F23" s="179">
        <v>0</v>
      </c>
      <c r="G23" s="179">
        <v>0</v>
      </c>
      <c r="H23" s="180">
        <v>50</v>
      </c>
      <c r="I23" s="180">
        <v>150</v>
      </c>
      <c r="J23" s="180">
        <v>400</v>
      </c>
      <c r="K23" s="180">
        <v>800</v>
      </c>
      <c r="L23" s="180">
        <v>1300</v>
      </c>
      <c r="M23" s="180">
        <v>1600</v>
      </c>
      <c r="N23" s="180">
        <v>1900</v>
      </c>
      <c r="O23" s="180">
        <v>2200</v>
      </c>
      <c r="P23" s="182">
        <v>2500</v>
      </c>
      <c r="Q23" s="180">
        <v>2500</v>
      </c>
      <c r="R23" s="180">
        <v>2500</v>
      </c>
      <c r="S23" s="167"/>
      <c r="T23" s="167"/>
    </row>
    <row r="24" spans="1:20" ht="30" customHeight="1" x14ac:dyDescent="0.3">
      <c r="A24" s="176" t="s">
        <v>218</v>
      </c>
      <c r="B24" s="177" t="s">
        <v>219</v>
      </c>
      <c r="C24" s="174"/>
      <c r="D24" s="178">
        <v>0</v>
      </c>
      <c r="E24" s="179">
        <v>0</v>
      </c>
      <c r="F24" s="179">
        <v>0</v>
      </c>
      <c r="G24" s="179">
        <v>0</v>
      </c>
      <c r="H24" s="180">
        <v>50</v>
      </c>
      <c r="I24" s="180">
        <v>100</v>
      </c>
      <c r="J24" s="180">
        <v>200</v>
      </c>
      <c r="K24" s="180">
        <v>400</v>
      </c>
      <c r="L24" s="180">
        <v>800</v>
      </c>
      <c r="M24" s="180">
        <v>1200</v>
      </c>
      <c r="N24" s="181">
        <v>1600</v>
      </c>
      <c r="O24" s="181">
        <v>1800</v>
      </c>
      <c r="P24" s="182">
        <v>2000</v>
      </c>
      <c r="Q24" s="180">
        <v>2000</v>
      </c>
      <c r="R24" s="180">
        <v>2000</v>
      </c>
      <c r="S24" s="167"/>
      <c r="T24" s="167"/>
    </row>
    <row r="25" spans="1:20" ht="30" customHeight="1" x14ac:dyDescent="0.3">
      <c r="A25" s="183"/>
      <c r="B25" s="177" t="s">
        <v>220</v>
      </c>
      <c r="C25" s="174"/>
      <c r="D25" s="179">
        <v>0</v>
      </c>
      <c r="E25" s="179">
        <v>0</v>
      </c>
      <c r="F25" s="179">
        <v>0</v>
      </c>
      <c r="G25" s="179">
        <v>0</v>
      </c>
      <c r="H25" s="180">
        <v>50</v>
      </c>
      <c r="I25" s="180">
        <v>100</v>
      </c>
      <c r="J25" s="180">
        <v>200</v>
      </c>
      <c r="K25" s="180">
        <v>350</v>
      </c>
      <c r="L25" s="180">
        <v>700</v>
      </c>
      <c r="M25" s="180">
        <v>900</v>
      </c>
      <c r="N25" s="180">
        <v>1100</v>
      </c>
      <c r="O25" s="181">
        <v>1300</v>
      </c>
      <c r="P25" s="182">
        <v>1500</v>
      </c>
      <c r="Q25" s="180">
        <v>1500</v>
      </c>
      <c r="R25" s="180">
        <v>1500</v>
      </c>
      <c r="S25" s="167"/>
      <c r="T25" s="167"/>
    </row>
  </sheetData>
  <sheetProtection algorithmName="SHA-512" hashValue="fiM3cd7fZhZ+QNZ9/DfO9IDQWKdi/J936zXWDj0XUxP3eG2qxSb1h9Qf81oj1aN/TtEnVC6rWtK9vAk2nqYQgQ==" saltValue="7jQKZgN+aceYdLT/8oiyyw==" spinCount="100000" sheet="1" objects="1" scenarios="1"/>
  <mergeCells count="6">
    <mergeCell ref="A24:A25"/>
    <mergeCell ref="B1:N1"/>
    <mergeCell ref="A10:B10"/>
    <mergeCell ref="A11:A12"/>
    <mergeCell ref="A15:A17"/>
    <mergeCell ref="A21:A2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pane xSplit="1" ySplit="3" topLeftCell="B4" activePane="bottomRight" state="frozen"/>
      <selection activeCell="H13" sqref="H13"/>
      <selection pane="topRight" activeCell="H13" sqref="H13"/>
      <selection pane="bottomLeft" activeCell="H13" sqref="H13"/>
      <selection pane="bottomRight" activeCell="A2" sqref="A2"/>
    </sheetView>
  </sheetViews>
  <sheetFormatPr defaultRowHeight="15" x14ac:dyDescent="0.25"/>
  <cols>
    <col min="1" max="2" width="4.7109375" customWidth="1"/>
    <col min="3" max="3" width="4.85546875" customWidth="1"/>
    <col min="4" max="4" width="22.7109375" customWidth="1"/>
    <col min="5" max="5" width="10" customWidth="1"/>
    <col min="6" max="6" width="3.5703125" customWidth="1"/>
    <col min="14" max="14" width="4.7109375" customWidth="1"/>
    <col min="15" max="15" width="30.7109375" customWidth="1"/>
  </cols>
  <sheetData>
    <row r="1" spans="1:18" ht="60" customHeight="1" x14ac:dyDescent="0.25">
      <c r="D1" s="150" t="s">
        <v>190</v>
      </c>
      <c r="E1" s="150"/>
      <c r="F1" s="150"/>
      <c r="G1" s="150"/>
      <c r="H1" s="150"/>
      <c r="I1" s="150"/>
      <c r="J1" s="150"/>
      <c r="K1" s="143"/>
    </row>
    <row r="2" spans="1:18" x14ac:dyDescent="0.25">
      <c r="A2" s="2"/>
      <c r="F2" s="100"/>
      <c r="J2" s="100"/>
      <c r="K2" s="27"/>
    </row>
    <row r="3" spans="1:18" x14ac:dyDescent="0.25">
      <c r="A3" s="2" t="s">
        <v>181</v>
      </c>
      <c r="E3" s="2"/>
      <c r="F3" s="100"/>
      <c r="H3" s="2" t="s">
        <v>128</v>
      </c>
      <c r="J3" s="103"/>
      <c r="K3" s="103"/>
      <c r="N3" s="2" t="s">
        <v>138</v>
      </c>
      <c r="P3" s="151" t="s">
        <v>140</v>
      </c>
      <c r="Q3" s="151"/>
      <c r="R3" s="151"/>
    </row>
    <row r="4" spans="1:18" x14ac:dyDescent="0.25">
      <c r="A4" s="3" t="s">
        <v>1</v>
      </c>
      <c r="B4" s="3" t="s">
        <v>0</v>
      </c>
      <c r="C4" s="3"/>
      <c r="D4" s="3"/>
      <c r="E4" s="3"/>
      <c r="F4" s="3"/>
      <c r="G4" s="3"/>
      <c r="H4" s="3"/>
      <c r="I4" s="9"/>
      <c r="J4" s="109"/>
      <c r="K4" s="9">
        <f>SUM(J5:J5)</f>
        <v>0</v>
      </c>
      <c r="N4" t="s">
        <v>1</v>
      </c>
      <c r="O4" s="7" t="s">
        <v>131</v>
      </c>
      <c r="P4" s="4"/>
      <c r="Q4" s="110"/>
    </row>
    <row r="5" spans="1:18" x14ac:dyDescent="0.25">
      <c r="A5" s="3"/>
      <c r="B5" s="3"/>
      <c r="C5" s="3" t="s">
        <v>151</v>
      </c>
      <c r="D5" s="3"/>
      <c r="E5" s="3"/>
      <c r="F5" s="3"/>
      <c r="G5" s="3"/>
      <c r="H5" s="3"/>
      <c r="I5" s="109"/>
      <c r="J5" s="110"/>
      <c r="K5" s="9"/>
      <c r="O5" s="7"/>
      <c r="Q5" s="9"/>
    </row>
    <row r="6" spans="1:18" x14ac:dyDescent="0.25">
      <c r="A6" s="3" t="s">
        <v>2</v>
      </c>
      <c r="B6" s="3" t="s">
        <v>4</v>
      </c>
      <c r="C6" s="3"/>
      <c r="D6" s="3"/>
      <c r="E6" s="3"/>
      <c r="F6" s="3"/>
      <c r="G6" s="3"/>
      <c r="H6" s="3"/>
      <c r="I6" s="109"/>
      <c r="J6" s="111" t="s">
        <v>17</v>
      </c>
      <c r="K6" s="9">
        <f>SUM(J7:J9)</f>
        <v>0</v>
      </c>
      <c r="N6" t="s">
        <v>2</v>
      </c>
      <c r="O6" s="7" t="s">
        <v>132</v>
      </c>
      <c r="P6" s="4"/>
      <c r="Q6" s="110"/>
    </row>
    <row r="7" spans="1:18" x14ac:dyDescent="0.25">
      <c r="A7" s="3"/>
      <c r="B7" s="3"/>
      <c r="C7" s="19" t="s">
        <v>78</v>
      </c>
      <c r="D7" s="3"/>
      <c r="E7" s="3"/>
      <c r="F7" s="3"/>
      <c r="G7" s="3"/>
      <c r="H7" s="3"/>
      <c r="I7" s="109"/>
      <c r="J7" s="110"/>
      <c r="K7" s="9"/>
      <c r="O7" s="7"/>
      <c r="Q7" s="9"/>
    </row>
    <row r="8" spans="1:18" x14ac:dyDescent="0.25">
      <c r="A8" s="3"/>
      <c r="B8" s="3"/>
      <c r="C8" s="19" t="s">
        <v>119</v>
      </c>
      <c r="D8" s="3"/>
      <c r="E8" s="3"/>
      <c r="F8" s="3"/>
      <c r="G8" s="3"/>
      <c r="H8" s="3"/>
      <c r="I8" s="109"/>
      <c r="J8" s="110"/>
      <c r="K8" s="9"/>
      <c r="N8" t="s">
        <v>3</v>
      </c>
      <c r="O8" s="7" t="s">
        <v>133</v>
      </c>
      <c r="P8" s="4"/>
      <c r="Q8" s="110"/>
    </row>
    <row r="9" spans="1:18" x14ac:dyDescent="0.25">
      <c r="A9" s="3"/>
      <c r="B9" s="3"/>
      <c r="C9" s="3" t="s">
        <v>57</v>
      </c>
      <c r="D9" s="3"/>
      <c r="E9" s="3"/>
      <c r="F9" s="3"/>
      <c r="G9" s="3"/>
      <c r="H9" s="3"/>
      <c r="I9" s="109"/>
      <c r="J9" s="110"/>
      <c r="K9" s="9"/>
    </row>
    <row r="10" spans="1:18" x14ac:dyDescent="0.25">
      <c r="A10" s="3" t="s">
        <v>3</v>
      </c>
      <c r="B10" s="3" t="s">
        <v>6</v>
      </c>
      <c r="C10" s="3"/>
      <c r="D10" s="3"/>
      <c r="E10" s="3"/>
      <c r="F10" s="3"/>
      <c r="G10" s="3"/>
      <c r="H10" s="3"/>
      <c r="I10" s="9"/>
      <c r="J10" s="9"/>
      <c r="K10" s="9"/>
      <c r="O10" s="148" t="s">
        <v>139</v>
      </c>
      <c r="P10" s="148"/>
      <c r="Q10" s="148"/>
    </row>
    <row r="11" spans="1:18" x14ac:dyDescent="0.25">
      <c r="A11" s="3"/>
      <c r="B11" s="3"/>
      <c r="C11" s="3" t="s">
        <v>15</v>
      </c>
      <c r="D11" s="3"/>
      <c r="E11" s="3"/>
      <c r="I11" s="109"/>
      <c r="J11" s="112"/>
      <c r="K11" s="9" t="e">
        <f>J11*I12</f>
        <v>#DIV/0!</v>
      </c>
      <c r="O11" s="148"/>
      <c r="P11" s="148"/>
      <c r="Q11" s="148"/>
    </row>
    <row r="12" spans="1:18" x14ac:dyDescent="0.25">
      <c r="A12" s="3"/>
      <c r="B12" s="3"/>
      <c r="C12" s="3" t="s">
        <v>16</v>
      </c>
      <c r="D12" s="3"/>
      <c r="E12" s="78"/>
      <c r="F12" s="3" t="s">
        <v>14</v>
      </c>
      <c r="G12" s="78"/>
      <c r="H12" s="3" t="s">
        <v>19</v>
      </c>
      <c r="I12" s="8" t="e">
        <f>10000/(E12*G12)</f>
        <v>#DIV/0!</v>
      </c>
      <c r="J12" s="109"/>
      <c r="K12" s="9"/>
    </row>
    <row r="13" spans="1:18" x14ac:dyDescent="0.25">
      <c r="A13" s="3"/>
      <c r="B13" s="3"/>
      <c r="C13" s="3" t="s">
        <v>18</v>
      </c>
      <c r="D13" s="3"/>
      <c r="E13" s="3"/>
      <c r="F13" s="3"/>
      <c r="G13" s="3"/>
      <c r="I13" s="109"/>
      <c r="J13" s="112"/>
      <c r="K13" s="9" t="e">
        <f>I12*J13</f>
        <v>#DIV/0!</v>
      </c>
    </row>
    <row r="14" spans="1:18" x14ac:dyDescent="0.25">
      <c r="A14" s="3" t="s">
        <v>5</v>
      </c>
      <c r="B14" s="3" t="s">
        <v>9</v>
      </c>
      <c r="C14" s="3"/>
      <c r="D14" s="3"/>
      <c r="E14" s="3"/>
      <c r="F14" s="3"/>
      <c r="G14" s="3"/>
      <c r="H14" s="3"/>
      <c r="I14" s="9"/>
      <c r="J14" s="109"/>
      <c r="K14" s="9">
        <f>SUM(J15:J17)</f>
        <v>0</v>
      </c>
    </row>
    <row r="15" spans="1:18" x14ac:dyDescent="0.25">
      <c r="A15" s="3"/>
      <c r="B15" s="3"/>
      <c r="C15" s="3" t="s">
        <v>10</v>
      </c>
      <c r="D15" s="3"/>
      <c r="E15" s="3"/>
      <c r="F15" s="3"/>
      <c r="G15" s="3"/>
      <c r="H15" s="3"/>
      <c r="I15" s="109"/>
      <c r="J15" s="112"/>
      <c r="K15" s="9"/>
    </row>
    <row r="16" spans="1:18" x14ac:dyDescent="0.25">
      <c r="A16" s="3"/>
      <c r="B16" s="3"/>
      <c r="C16" s="3" t="s">
        <v>20</v>
      </c>
      <c r="D16" s="3"/>
      <c r="E16" s="3"/>
      <c r="F16" s="3"/>
      <c r="G16" s="3"/>
      <c r="H16" s="3"/>
      <c r="I16" s="109"/>
      <c r="J16" s="112"/>
      <c r="K16" s="9"/>
    </row>
    <row r="17" spans="1:11" x14ac:dyDescent="0.25">
      <c r="A17" s="3"/>
      <c r="B17" s="3"/>
      <c r="C17" s="3" t="s">
        <v>21</v>
      </c>
      <c r="D17" s="3"/>
      <c r="E17" s="3"/>
      <c r="F17" s="3"/>
      <c r="G17" s="3"/>
      <c r="H17" s="3"/>
      <c r="I17" s="109"/>
      <c r="J17" s="112"/>
      <c r="K17" s="9"/>
    </row>
    <row r="18" spans="1:11" x14ac:dyDescent="0.25">
      <c r="A18" s="7" t="s">
        <v>8</v>
      </c>
      <c r="B18" s="7" t="s">
        <v>13</v>
      </c>
      <c r="C18" s="7"/>
      <c r="D18" s="7"/>
      <c r="E18" s="3" t="s">
        <v>22</v>
      </c>
      <c r="F18" s="3"/>
      <c r="G18" s="19"/>
      <c r="I18" s="109"/>
      <c r="J18" s="112"/>
      <c r="K18" s="9" t="e">
        <f>J18*I12</f>
        <v>#DIV/0!</v>
      </c>
    </row>
    <row r="19" spans="1:11" x14ac:dyDescent="0.25">
      <c r="I19" s="9"/>
      <c r="J19" s="9"/>
      <c r="K19" s="9"/>
    </row>
  </sheetData>
  <sheetProtection algorithmName="SHA-512" hashValue="vNggnNJXnAieQP2HB3j01Ms9ZhK3BN0gpMH28Zi1Wj4R0JV99oTcYxkUunmfWJsWKYjqx9SXVU8W9AnIiCDYiQ==" saltValue="oPAYhAUKJggqvezZ3zynUA==" spinCount="100000" sheet="1" objects="1" scenarios="1"/>
  <mergeCells count="3">
    <mergeCell ref="O10:Q11"/>
    <mergeCell ref="P3:R3"/>
    <mergeCell ref="D1:J1"/>
  </mergeCells>
  <pageMargins left="0.70866141732283472" right="0.70866141732283472" top="0.74803149606299213" bottom="0.74803149606299213" header="0.31496062992125984" footer="0.31496062992125984"/>
  <pageSetup scale="68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25"/>
  <cols>
    <col min="1" max="1" width="4.7109375" customWidth="1"/>
    <col min="2" max="2" width="25.7109375" customWidth="1"/>
  </cols>
  <sheetData>
    <row r="1" spans="1:17" ht="60" customHeight="1" x14ac:dyDescent="0.25">
      <c r="C1" s="150" t="s">
        <v>189</v>
      </c>
      <c r="D1" s="150"/>
      <c r="E1" s="150"/>
      <c r="F1" s="150"/>
      <c r="G1" s="150"/>
      <c r="H1" s="150"/>
      <c r="I1" s="150"/>
      <c r="J1" s="143"/>
      <c r="K1" s="16"/>
      <c r="L1" s="16"/>
      <c r="M1" s="16"/>
      <c r="N1" s="16"/>
      <c r="O1" s="16"/>
      <c r="P1" s="16"/>
      <c r="Q1" s="16"/>
    </row>
    <row r="2" spans="1:17" ht="17.25" x14ac:dyDescent="0.3">
      <c r="A2" s="156" t="s">
        <v>143</v>
      </c>
      <c r="B2" s="157"/>
      <c r="C2" s="2" t="s">
        <v>128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" customHeight="1" x14ac:dyDescent="0.3">
      <c r="A3" s="105"/>
      <c r="B3" s="95"/>
      <c r="C3" s="74" t="s">
        <v>26</v>
      </c>
      <c r="D3" s="74" t="s">
        <v>27</v>
      </c>
      <c r="E3" s="74" t="s">
        <v>28</v>
      </c>
      <c r="F3" s="74" t="s">
        <v>29</v>
      </c>
      <c r="G3" s="74" t="s">
        <v>30</v>
      </c>
      <c r="H3" s="74" t="s">
        <v>31</v>
      </c>
      <c r="I3" s="74" t="s">
        <v>32</v>
      </c>
      <c r="J3" s="74" t="s">
        <v>33</v>
      </c>
      <c r="K3" s="74" t="s">
        <v>34</v>
      </c>
      <c r="L3" s="74" t="s">
        <v>35</v>
      </c>
      <c r="M3" s="74" t="s">
        <v>36</v>
      </c>
      <c r="N3" s="74" t="s">
        <v>44</v>
      </c>
      <c r="O3" s="74" t="s">
        <v>45</v>
      </c>
      <c r="P3" s="74" t="s">
        <v>82</v>
      </c>
      <c r="Q3" s="74" t="s">
        <v>83</v>
      </c>
    </row>
    <row r="4" spans="1:17" ht="15" customHeight="1" x14ac:dyDescent="0.25">
      <c r="A4" s="14" t="s">
        <v>56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7" ht="15" customHeight="1" x14ac:dyDescent="0.25">
      <c r="A5" s="14"/>
      <c r="B5" t="s">
        <v>134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5" customHeight="1" x14ac:dyDescent="0.25">
      <c r="A6" s="14"/>
      <c r="B6" t="s">
        <v>149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5" customHeight="1" x14ac:dyDescent="0.25">
      <c r="A7" s="14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ht="15" customHeight="1" x14ac:dyDescent="0.25">
      <c r="A8" s="104" t="s">
        <v>106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17" ht="15" customHeight="1" x14ac:dyDescent="0.25">
      <c r="A9" s="104"/>
      <c r="B9" t="s">
        <v>135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5" customHeight="1" x14ac:dyDescent="0.25">
      <c r="A10" s="104"/>
      <c r="B10" t="s">
        <v>134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5" customHeight="1" x14ac:dyDescent="0.25">
      <c r="A11" s="104"/>
      <c r="B11" t="s">
        <v>136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15" customHeight="1" x14ac:dyDescent="0.25">
      <c r="A12" s="10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5" customHeight="1" x14ac:dyDescent="0.25">
      <c r="A13" s="104" t="s">
        <v>109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7" ht="15" customHeight="1" x14ac:dyDescent="0.25">
      <c r="A14" s="104"/>
      <c r="B14" t="s">
        <v>134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ht="15" customHeight="1" x14ac:dyDescent="0.25">
      <c r="A15" s="104"/>
      <c r="B15" t="s">
        <v>136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ht="15" customHeight="1" x14ac:dyDescent="0.25">
      <c r="A16" s="10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</row>
    <row r="17" spans="1:17" ht="15" customHeight="1" x14ac:dyDescent="0.25">
      <c r="A17" s="104" t="s">
        <v>110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ht="15" customHeight="1" x14ac:dyDescent="0.25">
      <c r="A18" s="14"/>
      <c r="B18" t="s">
        <v>134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25">
      <c r="B19" t="s">
        <v>136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1" spans="1:17" ht="17.25" x14ac:dyDescent="0.3">
      <c r="A21" s="105" t="s">
        <v>25</v>
      </c>
      <c r="B21" s="95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17" ht="17.25" x14ac:dyDescent="0.3">
      <c r="A22" s="95"/>
      <c r="B22" s="95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x14ac:dyDescent="0.25">
      <c r="A23" s="14" t="s">
        <v>107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8.75" x14ac:dyDescent="0.3">
      <c r="A24" s="1"/>
      <c r="B24" t="s">
        <v>23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</row>
    <row r="25" spans="1:17" ht="18.75" x14ac:dyDescent="0.3">
      <c r="A25" s="1"/>
      <c r="B25" t="s">
        <v>126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ht="18.75" x14ac:dyDescent="0.3">
      <c r="A26" s="1"/>
      <c r="B26" t="s">
        <v>108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 ht="18.75" x14ac:dyDescent="0.3">
      <c r="A27" s="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25">
      <c r="A28" s="58" t="s">
        <v>100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ht="18.75" x14ac:dyDescent="0.3">
      <c r="A29" s="1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</row>
    <row r="30" spans="1:17" x14ac:dyDescent="0.25">
      <c r="A30" s="7" t="s">
        <v>66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x14ac:dyDescent="0.25">
      <c r="A31" s="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</row>
    <row r="32" spans="1:17" x14ac:dyDescent="0.25">
      <c r="A32" s="7" t="s">
        <v>67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17" x14ac:dyDescent="0.25">
      <c r="A33" s="7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</row>
    <row r="34" spans="1:17" x14ac:dyDescent="0.25">
      <c r="A34" s="7" t="s">
        <v>68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ht="18.75" x14ac:dyDescent="0.3">
      <c r="A35" s="1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</row>
    <row r="36" spans="1:17" x14ac:dyDescent="0.25">
      <c r="A36" s="58" t="s">
        <v>101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</row>
    <row r="37" spans="1:17" x14ac:dyDescent="0.25">
      <c r="A37" s="58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</row>
    <row r="38" spans="1:17" x14ac:dyDescent="0.25">
      <c r="A38" s="58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</row>
    <row r="39" spans="1:17" x14ac:dyDescent="0.25">
      <c r="A39" t="s">
        <v>137</v>
      </c>
      <c r="B39" s="73"/>
      <c r="C39" s="75"/>
      <c r="D39" s="137"/>
      <c r="E39" s="137"/>
      <c r="F39" s="137"/>
      <c r="G39" s="137"/>
      <c r="H39" s="76"/>
      <c r="I39" s="137"/>
      <c r="J39" s="137"/>
      <c r="K39" s="137"/>
      <c r="L39" s="137"/>
      <c r="M39" s="137"/>
      <c r="N39" s="137"/>
      <c r="O39" s="137"/>
      <c r="P39" s="137"/>
      <c r="Q39" s="137"/>
    </row>
    <row r="40" spans="1:17" x14ac:dyDescent="0.25">
      <c r="A40" s="152"/>
      <c r="B40" s="153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x14ac:dyDescent="0.25">
      <c r="A41" s="152"/>
      <c r="B41" s="15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</row>
    <row r="42" spans="1:17" x14ac:dyDescent="0.25">
      <c r="A42" s="152"/>
      <c r="B42" s="153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1:17" x14ac:dyDescent="0.25">
      <c r="A43" s="154"/>
      <c r="B43" s="155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</row>
    <row r="44" spans="1:17" x14ac:dyDescent="0.25"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</row>
    <row r="45" spans="1:17" x14ac:dyDescent="0.25">
      <c r="A45" s="2" t="s">
        <v>150</v>
      </c>
      <c r="C45" s="139">
        <f>SUM(C5:C43)</f>
        <v>0</v>
      </c>
      <c r="D45" s="139">
        <f t="shared" ref="D45:Q45" si="0">SUM(D5:D43)</f>
        <v>0</v>
      </c>
      <c r="E45" s="139">
        <f t="shared" si="0"/>
        <v>0</v>
      </c>
      <c r="F45" s="139">
        <f t="shared" si="0"/>
        <v>0</v>
      </c>
      <c r="G45" s="139">
        <f t="shared" si="0"/>
        <v>0</v>
      </c>
      <c r="H45" s="139">
        <f t="shared" si="0"/>
        <v>0</v>
      </c>
      <c r="I45" s="139">
        <f t="shared" si="0"/>
        <v>0</v>
      </c>
      <c r="J45" s="139">
        <f t="shared" si="0"/>
        <v>0</v>
      </c>
      <c r="K45" s="139">
        <f t="shared" si="0"/>
        <v>0</v>
      </c>
      <c r="L45" s="139">
        <f t="shared" si="0"/>
        <v>0</v>
      </c>
      <c r="M45" s="139">
        <f t="shared" si="0"/>
        <v>0</v>
      </c>
      <c r="N45" s="139">
        <f t="shared" si="0"/>
        <v>0</v>
      </c>
      <c r="O45" s="139">
        <f t="shared" si="0"/>
        <v>0</v>
      </c>
      <c r="P45" s="139">
        <f t="shared" si="0"/>
        <v>0</v>
      </c>
      <c r="Q45" s="139">
        <f t="shared" si="0"/>
        <v>0</v>
      </c>
    </row>
  </sheetData>
  <sheetProtection algorithmName="SHA-512" hashValue="JynapZ7GI+LWY7mkW+KbK4aXkeAkCYk0UwLGsdQ6JXpU1IND5EiPNxCjgg5HAdgveJKqLMSxIBLi+wd+7R7tVg==" saltValue="BHhqiRZ/TH/wU3oSRvOwnA==" spinCount="100000" sheet="1" objects="1" scenarios="1"/>
  <mergeCells count="6">
    <mergeCell ref="C1:I1"/>
    <mergeCell ref="A40:B40"/>
    <mergeCell ref="A43:B43"/>
    <mergeCell ref="A2:B2"/>
    <mergeCell ref="A41:B41"/>
    <mergeCell ref="A42:B42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pane xSplit="3" ySplit="3" topLeftCell="D4" activePane="bottomRight" state="frozen"/>
      <selection activeCell="H13" sqref="H13"/>
      <selection pane="topRight" activeCell="H13" sqref="H13"/>
      <selection pane="bottomLeft" activeCell="H13" sqref="H13"/>
      <selection pane="bottomRight" activeCell="A3" sqref="A3"/>
    </sheetView>
  </sheetViews>
  <sheetFormatPr defaultRowHeight="15" x14ac:dyDescent="0.25"/>
  <cols>
    <col min="1" max="2" width="3.7109375" customWidth="1"/>
    <col min="3" max="3" width="30.7109375" customWidth="1"/>
    <col min="4" max="17" width="9.7109375" customWidth="1"/>
  </cols>
  <sheetData>
    <row r="1" spans="1:18" ht="60" customHeight="1" x14ac:dyDescent="0.25">
      <c r="E1" s="150" t="s">
        <v>189</v>
      </c>
      <c r="F1" s="150"/>
      <c r="G1" s="150"/>
      <c r="H1" s="150"/>
      <c r="I1" s="150"/>
      <c r="J1" s="150"/>
      <c r="K1" s="150"/>
    </row>
    <row r="2" spans="1:18" ht="17.25" x14ac:dyDescent="0.3">
      <c r="A2" s="90" t="s">
        <v>191</v>
      </c>
      <c r="C2" s="90"/>
    </row>
    <row r="3" spans="1:18" x14ac:dyDescent="0.25">
      <c r="D3" s="49" t="s">
        <v>26</v>
      </c>
      <c r="E3" s="49" t="s">
        <v>27</v>
      </c>
      <c r="F3" s="49" t="s">
        <v>28</v>
      </c>
      <c r="G3" s="49" t="s">
        <v>29</v>
      </c>
      <c r="H3" s="49" t="s">
        <v>30</v>
      </c>
      <c r="I3" s="49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44</v>
      </c>
      <c r="P3" s="49" t="s">
        <v>45</v>
      </c>
      <c r="Q3" s="12" t="s">
        <v>82</v>
      </c>
      <c r="R3" s="49" t="s">
        <v>83</v>
      </c>
    </row>
    <row r="4" spans="1:18" x14ac:dyDescent="0.25">
      <c r="A4" s="2" t="s">
        <v>49</v>
      </c>
      <c r="C4" s="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.5" customHeight="1" x14ac:dyDescent="0.25">
      <c r="B5" t="s">
        <v>38</v>
      </c>
      <c r="D5" s="20">
        <f>Inkomste!D6</f>
        <v>0</v>
      </c>
      <c r="E5" s="20">
        <f>Inkomste!E6</f>
        <v>0</v>
      </c>
      <c r="F5" s="20">
        <f>Inkomste!F6</f>
        <v>0</v>
      </c>
      <c r="G5" s="20">
        <f>Inkomste!G6</f>
        <v>0</v>
      </c>
      <c r="H5" s="20">
        <f>Inkomste!H6</f>
        <v>0</v>
      </c>
      <c r="I5" s="20">
        <f>Inkomste!I6</f>
        <v>0</v>
      </c>
      <c r="J5" s="20">
        <f>Inkomste!J6</f>
        <v>0</v>
      </c>
      <c r="K5" s="20">
        <f>Inkomste!K6</f>
        <v>0</v>
      </c>
      <c r="L5" s="20">
        <f>Inkomste!L6</f>
        <v>0</v>
      </c>
      <c r="M5" s="20">
        <f>Inkomste!M6</f>
        <v>0</v>
      </c>
      <c r="N5" s="20">
        <f>Inkomste!N6</f>
        <v>0</v>
      </c>
      <c r="O5" s="20">
        <f>Inkomste!O6</f>
        <v>0</v>
      </c>
      <c r="P5" s="20">
        <f>Inkomste!P6</f>
        <v>0</v>
      </c>
      <c r="Q5" s="20">
        <f>Inkomste!Q6</f>
        <v>0</v>
      </c>
      <c r="R5" s="20">
        <f>Inkomste!R6</f>
        <v>0</v>
      </c>
    </row>
    <row r="6" spans="1:18" x14ac:dyDescent="0.25">
      <c r="B6" t="s">
        <v>39</v>
      </c>
      <c r="D6" s="29">
        <f>Inkomste!$E$3</f>
        <v>0</v>
      </c>
      <c r="E6" s="29">
        <f>Inkomste!$E$3</f>
        <v>0</v>
      </c>
      <c r="F6" s="29">
        <f>Inkomste!$E$3</f>
        <v>0</v>
      </c>
      <c r="G6" s="29">
        <f>Inkomste!$E$3</f>
        <v>0</v>
      </c>
      <c r="H6" s="29">
        <f>Inkomste!$E$3</f>
        <v>0</v>
      </c>
      <c r="I6" s="29">
        <f>Inkomste!$E$3</f>
        <v>0</v>
      </c>
      <c r="J6" s="29">
        <f>Inkomste!$E$3</f>
        <v>0</v>
      </c>
      <c r="K6" s="29">
        <f>Inkomste!$E$3</f>
        <v>0</v>
      </c>
      <c r="L6" s="29">
        <f>Inkomste!$E$3</f>
        <v>0</v>
      </c>
      <c r="M6" s="29">
        <f>Inkomste!$E$3</f>
        <v>0</v>
      </c>
      <c r="N6" s="29">
        <f>Inkomste!$E$3</f>
        <v>0</v>
      </c>
      <c r="O6" s="29">
        <f>Inkomste!$E$3</f>
        <v>0</v>
      </c>
      <c r="P6" s="29">
        <f>Inkomste!$E$3</f>
        <v>0</v>
      </c>
      <c r="Q6" s="29">
        <f>Inkomste!$E$3</f>
        <v>0</v>
      </c>
      <c r="R6" s="29">
        <f>Inkomste!$E$3</f>
        <v>0</v>
      </c>
    </row>
    <row r="7" spans="1:18" x14ac:dyDescent="0.25">
      <c r="D7" s="29"/>
      <c r="E7" s="29"/>
      <c r="F7" s="29"/>
      <c r="G7" s="29"/>
      <c r="H7" s="29"/>
      <c r="I7" s="2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B8" s="2" t="s">
        <v>47</v>
      </c>
      <c r="C8" s="2"/>
      <c r="D8" s="22">
        <f>D5*D6</f>
        <v>0</v>
      </c>
      <c r="E8" s="22">
        <f t="shared" ref="E8:Q8" si="0">E5*E6</f>
        <v>0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ref="R8" si="1">R5*R6</f>
        <v>0</v>
      </c>
    </row>
    <row r="9" spans="1:18" x14ac:dyDescent="0.25">
      <c r="D9" s="29"/>
      <c r="E9" s="29"/>
      <c r="F9" s="29"/>
      <c r="G9" s="29"/>
      <c r="H9" s="29"/>
      <c r="I9" s="2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2" t="s">
        <v>50</v>
      </c>
      <c r="C10" s="2"/>
      <c r="D10" s="29"/>
      <c r="E10" s="29"/>
      <c r="F10" s="29"/>
      <c r="G10" s="29"/>
      <c r="H10" s="29"/>
      <c r="I10" s="2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2"/>
      <c r="B11" s="2" t="s">
        <v>129</v>
      </c>
      <c r="C11" s="2"/>
      <c r="D11" s="29"/>
      <c r="E11" s="29"/>
      <c r="F11" s="29"/>
      <c r="G11" s="29"/>
      <c r="H11" s="29"/>
      <c r="I11" s="2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C12" t="s">
        <v>0</v>
      </c>
      <c r="D12" s="9">
        <f>'Vestigingskoste &amp; Arbeid'!K4</f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C13" s="3" t="s">
        <v>4</v>
      </c>
      <c r="D13" s="9">
        <f>'Vestigingskoste &amp; Arbeid'!K6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C14" s="3" t="s">
        <v>6</v>
      </c>
      <c r="D14" s="9" t="e">
        <f>'Vestigingskoste &amp; Arbeid'!K11+'Vestigingskoste &amp; Arbeid'!K13</f>
        <v>#DIV/0!</v>
      </c>
      <c r="E14" s="9" t="e">
        <f>$D$14*0.05</f>
        <v>#DIV/0!</v>
      </c>
      <c r="F14" s="9" t="e">
        <f>$D$14*0.05</f>
        <v>#DIV/0!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C15" s="3" t="s">
        <v>9</v>
      </c>
      <c r="D15" s="9">
        <f>'Vestigingskoste &amp; Arbeid'!K14</f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C16" s="7" t="s">
        <v>13</v>
      </c>
      <c r="D16" s="9" t="e">
        <f>'Vestigingskoste &amp; Arbeid'!$K$18</f>
        <v>#DIV/0!</v>
      </c>
      <c r="E16" s="9" t="e">
        <f>'Vestigingskoste &amp; Arbeid'!$K$18</f>
        <v>#DIV/0!</v>
      </c>
      <c r="F16" s="9" t="e">
        <f>'Vestigingskoste &amp; Arbeid'!$K$18</f>
        <v>#DIV/0!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B17" s="2" t="s">
        <v>130</v>
      </c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C18" s="7" t="s">
        <v>131</v>
      </c>
      <c r="D18" s="9">
        <f>'Vestigingskoste &amp; Arbeid'!$Q$4</f>
        <v>0</v>
      </c>
      <c r="E18" s="9">
        <f>'Vestigingskoste &amp; Arbeid'!$Q$4</f>
        <v>0</v>
      </c>
      <c r="F18" s="9">
        <f>'Vestigingskoste &amp; Arbeid'!$Q$4</f>
        <v>0</v>
      </c>
      <c r="G18" s="9">
        <f>'Vestigingskoste &amp; Arbeid'!$Q$4</f>
        <v>0</v>
      </c>
      <c r="H18" s="9">
        <f>'Vestigingskoste &amp; Arbeid'!$Q$4</f>
        <v>0</v>
      </c>
      <c r="I18" s="9">
        <f>'Vestigingskoste &amp; Arbeid'!$Q$4</f>
        <v>0</v>
      </c>
      <c r="J18" s="9">
        <f>'Vestigingskoste &amp; Arbeid'!$Q$4</f>
        <v>0</v>
      </c>
      <c r="K18" s="9">
        <f>'Vestigingskoste &amp; Arbeid'!$Q$4</f>
        <v>0</v>
      </c>
      <c r="L18" s="9">
        <f>'Vestigingskoste &amp; Arbeid'!$Q$4</f>
        <v>0</v>
      </c>
      <c r="M18" s="9">
        <f>'Vestigingskoste &amp; Arbeid'!$Q$4</f>
        <v>0</v>
      </c>
      <c r="N18" s="9">
        <f>'Vestigingskoste &amp; Arbeid'!$Q$4</f>
        <v>0</v>
      </c>
      <c r="O18" s="9">
        <f>'Vestigingskoste &amp; Arbeid'!$Q$4</f>
        <v>0</v>
      </c>
      <c r="P18" s="9">
        <f>'Vestigingskoste &amp; Arbeid'!$Q$4</f>
        <v>0</v>
      </c>
      <c r="Q18" s="9">
        <f>'Vestigingskoste &amp; Arbeid'!$Q$4</f>
        <v>0</v>
      </c>
      <c r="R18" s="9">
        <f>'Vestigingskoste &amp; Arbeid'!$Q$4</f>
        <v>0</v>
      </c>
    </row>
    <row r="19" spans="1:18" x14ac:dyDescent="0.25">
      <c r="C19" s="7" t="s">
        <v>132</v>
      </c>
      <c r="D19" s="9">
        <f>'Vestigingskoste &amp; Arbeid'!$Q$6</f>
        <v>0</v>
      </c>
      <c r="E19" s="9">
        <f>'Vestigingskoste &amp; Arbeid'!$Q$6</f>
        <v>0</v>
      </c>
      <c r="F19" s="9">
        <f>'Vestigingskoste &amp; Arbeid'!$Q$6</f>
        <v>0</v>
      </c>
      <c r="G19" s="9">
        <f>'Vestigingskoste &amp; Arbeid'!$Q$6</f>
        <v>0</v>
      </c>
      <c r="H19" s="9">
        <f>'Vestigingskoste &amp; Arbeid'!$Q$6</f>
        <v>0</v>
      </c>
      <c r="I19" s="9">
        <f>'Vestigingskoste &amp; Arbeid'!$Q$6</f>
        <v>0</v>
      </c>
      <c r="J19" s="9">
        <f>'Vestigingskoste &amp; Arbeid'!$Q$6</f>
        <v>0</v>
      </c>
      <c r="K19" s="9">
        <f>'Vestigingskoste &amp; Arbeid'!$Q$6</f>
        <v>0</v>
      </c>
      <c r="L19" s="9">
        <f>'Vestigingskoste &amp; Arbeid'!$Q$6</f>
        <v>0</v>
      </c>
      <c r="M19" s="9">
        <f>'Vestigingskoste &amp; Arbeid'!$Q$6</f>
        <v>0</v>
      </c>
      <c r="N19" s="9">
        <f>'Vestigingskoste &amp; Arbeid'!$Q$6</f>
        <v>0</v>
      </c>
      <c r="O19" s="9">
        <f>'Vestigingskoste &amp; Arbeid'!$Q$6</f>
        <v>0</v>
      </c>
      <c r="P19" s="9">
        <f>'Vestigingskoste &amp; Arbeid'!$Q$6</f>
        <v>0</v>
      </c>
      <c r="Q19" s="9">
        <f>'Vestigingskoste &amp; Arbeid'!$Q$6</f>
        <v>0</v>
      </c>
      <c r="R19" s="9">
        <f>'Vestigingskoste &amp; Arbeid'!$Q$6</f>
        <v>0</v>
      </c>
    </row>
    <row r="20" spans="1:18" x14ac:dyDescent="0.25">
      <c r="C20" s="7" t="s">
        <v>133</v>
      </c>
      <c r="D20" s="9">
        <f>'Vestigingskoste &amp; Arbeid'!$Q$8</f>
        <v>0</v>
      </c>
      <c r="E20" s="9">
        <f>'Vestigingskoste &amp; Arbeid'!$Q$8</f>
        <v>0</v>
      </c>
      <c r="F20" s="9">
        <f>'Vestigingskoste &amp; Arbeid'!$Q$8</f>
        <v>0</v>
      </c>
      <c r="G20" s="9">
        <f>'Vestigingskoste &amp; Arbeid'!$Q$8</f>
        <v>0</v>
      </c>
      <c r="H20" s="9">
        <f>'Vestigingskoste &amp; Arbeid'!$Q$8</f>
        <v>0</v>
      </c>
      <c r="I20" s="9">
        <f>'Vestigingskoste &amp; Arbeid'!$Q$8</f>
        <v>0</v>
      </c>
      <c r="J20" s="9">
        <f>'Vestigingskoste &amp; Arbeid'!$Q$8</f>
        <v>0</v>
      </c>
      <c r="K20" s="9">
        <f>'Vestigingskoste &amp; Arbeid'!$Q$8</f>
        <v>0</v>
      </c>
      <c r="L20" s="9">
        <f>'Vestigingskoste &amp; Arbeid'!$Q$8</f>
        <v>0</v>
      </c>
      <c r="M20" s="9">
        <f>'Vestigingskoste &amp; Arbeid'!$Q$8</f>
        <v>0</v>
      </c>
      <c r="N20" s="9">
        <f>'Vestigingskoste &amp; Arbeid'!$Q$8</f>
        <v>0</v>
      </c>
      <c r="O20" s="9">
        <f>'Vestigingskoste &amp; Arbeid'!$Q$8</f>
        <v>0</v>
      </c>
      <c r="P20" s="9">
        <f>'Vestigingskoste &amp; Arbeid'!$Q$8</f>
        <v>0</v>
      </c>
      <c r="Q20" s="9">
        <f>'Vestigingskoste &amp; Arbeid'!$Q$8</f>
        <v>0</v>
      </c>
      <c r="R20" s="9">
        <f>'Vestigingskoste &amp; Arbeid'!$Q$8</f>
        <v>0</v>
      </c>
    </row>
    <row r="21" spans="1:18" x14ac:dyDescent="0.25"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B22" s="2" t="s">
        <v>141</v>
      </c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C23" s="14" t="s">
        <v>150</v>
      </c>
      <c r="D23" s="9">
        <f>Produksiekoste!C45</f>
        <v>0</v>
      </c>
      <c r="E23" s="9">
        <f>Produksiekoste!D45</f>
        <v>0</v>
      </c>
      <c r="F23" s="9">
        <f>Produksiekoste!E45</f>
        <v>0</v>
      </c>
      <c r="G23" s="9">
        <f>Produksiekoste!F45</f>
        <v>0</v>
      </c>
      <c r="H23" s="9">
        <f>Produksiekoste!G45</f>
        <v>0</v>
      </c>
      <c r="I23" s="9">
        <f>Produksiekoste!H45</f>
        <v>0</v>
      </c>
      <c r="J23" s="9">
        <f>Produksiekoste!I45</f>
        <v>0</v>
      </c>
      <c r="K23" s="9">
        <f>Produksiekoste!J45</f>
        <v>0</v>
      </c>
      <c r="L23" s="9">
        <f>Produksiekoste!K45</f>
        <v>0</v>
      </c>
      <c r="M23" s="9">
        <f>Produksiekoste!L45</f>
        <v>0</v>
      </c>
      <c r="N23" s="9">
        <f>Produksiekoste!M45</f>
        <v>0</v>
      </c>
      <c r="O23" s="9">
        <f>Produksiekoste!N45</f>
        <v>0</v>
      </c>
      <c r="P23" s="9">
        <f>Produksiekoste!O45</f>
        <v>0</v>
      </c>
      <c r="Q23" s="9">
        <f>Produksiekoste!P45</f>
        <v>0</v>
      </c>
      <c r="R23" s="9">
        <f>Produksiekoste!Q45</f>
        <v>0</v>
      </c>
    </row>
    <row r="24" spans="1:18" x14ac:dyDescent="0.25">
      <c r="C24" s="3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B25" s="2" t="s">
        <v>48</v>
      </c>
      <c r="C25" s="2"/>
      <c r="D25" s="30" t="e">
        <f t="shared" ref="D25:R25" si="2">SUM(D12:D24)</f>
        <v>#DIV/0!</v>
      </c>
      <c r="E25" s="30" t="e">
        <f t="shared" si="2"/>
        <v>#DIV/0!</v>
      </c>
      <c r="F25" s="30" t="e">
        <f t="shared" si="2"/>
        <v>#DIV/0!</v>
      </c>
      <c r="G25" s="30">
        <f t="shared" si="2"/>
        <v>0</v>
      </c>
      <c r="H25" s="30">
        <f t="shared" si="2"/>
        <v>0</v>
      </c>
      <c r="I25" s="30">
        <f t="shared" si="2"/>
        <v>0</v>
      </c>
      <c r="J25" s="30">
        <f t="shared" si="2"/>
        <v>0</v>
      </c>
      <c r="K25" s="30">
        <f t="shared" si="2"/>
        <v>0</v>
      </c>
      <c r="L25" s="30">
        <f t="shared" si="2"/>
        <v>0</v>
      </c>
      <c r="M25" s="30">
        <f t="shared" si="2"/>
        <v>0</v>
      </c>
      <c r="N25" s="30">
        <f t="shared" si="2"/>
        <v>0</v>
      </c>
      <c r="O25" s="30">
        <f t="shared" si="2"/>
        <v>0</v>
      </c>
      <c r="P25" s="30">
        <f t="shared" si="2"/>
        <v>0</v>
      </c>
      <c r="Q25" s="30">
        <f t="shared" si="2"/>
        <v>0</v>
      </c>
      <c r="R25" s="30">
        <f t="shared" si="2"/>
        <v>0</v>
      </c>
    </row>
    <row r="26" spans="1:18" x14ac:dyDescent="0.25">
      <c r="B26" s="2"/>
      <c r="C26" s="2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B27" s="2" t="s">
        <v>147</v>
      </c>
      <c r="C27" s="2"/>
      <c r="D27" s="117" t="e">
        <f t="shared" ref="D27:R27" si="3">D8-D25</f>
        <v>#DIV/0!</v>
      </c>
      <c r="E27" s="117" t="e">
        <f t="shared" si="3"/>
        <v>#DIV/0!</v>
      </c>
      <c r="F27" s="117" t="e">
        <f t="shared" si="3"/>
        <v>#DIV/0!</v>
      </c>
      <c r="G27" s="117">
        <f t="shared" si="3"/>
        <v>0</v>
      </c>
      <c r="H27" s="117">
        <f t="shared" si="3"/>
        <v>0</v>
      </c>
      <c r="I27" s="117">
        <f t="shared" si="3"/>
        <v>0</v>
      </c>
      <c r="J27" s="117">
        <f t="shared" si="3"/>
        <v>0</v>
      </c>
      <c r="K27" s="117">
        <f t="shared" si="3"/>
        <v>0</v>
      </c>
      <c r="L27" s="117">
        <f t="shared" si="3"/>
        <v>0</v>
      </c>
      <c r="M27" s="117">
        <f t="shared" si="3"/>
        <v>0</v>
      </c>
      <c r="N27" s="117">
        <f t="shared" si="3"/>
        <v>0</v>
      </c>
      <c r="O27" s="117">
        <f t="shared" si="3"/>
        <v>0</v>
      </c>
      <c r="P27" s="117">
        <f t="shared" si="3"/>
        <v>0</v>
      </c>
      <c r="Q27" s="117">
        <f t="shared" si="3"/>
        <v>0</v>
      </c>
      <c r="R27" s="117">
        <f t="shared" si="3"/>
        <v>0</v>
      </c>
    </row>
    <row r="28" spans="1:18" x14ac:dyDescent="0.25">
      <c r="C28" s="2" t="s">
        <v>192</v>
      </c>
      <c r="D28" s="115" t="e">
        <f>D27</f>
        <v>#DIV/0!</v>
      </c>
      <c r="E28" s="115" t="e">
        <f>D28+E27</f>
        <v>#DIV/0!</v>
      </c>
      <c r="F28" s="115" t="e">
        <f t="shared" ref="F28:R28" si="4">E28+F27</f>
        <v>#DIV/0!</v>
      </c>
      <c r="G28" s="115" t="e">
        <f t="shared" si="4"/>
        <v>#DIV/0!</v>
      </c>
      <c r="H28" s="115" t="e">
        <f t="shared" si="4"/>
        <v>#DIV/0!</v>
      </c>
      <c r="I28" s="115" t="e">
        <f t="shared" si="4"/>
        <v>#DIV/0!</v>
      </c>
      <c r="J28" s="115" t="e">
        <f t="shared" si="4"/>
        <v>#DIV/0!</v>
      </c>
      <c r="K28" s="115" t="e">
        <f t="shared" si="4"/>
        <v>#DIV/0!</v>
      </c>
      <c r="L28" s="115" t="e">
        <f t="shared" si="4"/>
        <v>#DIV/0!</v>
      </c>
      <c r="M28" s="115" t="e">
        <f t="shared" si="4"/>
        <v>#DIV/0!</v>
      </c>
      <c r="N28" s="115" t="e">
        <f t="shared" si="4"/>
        <v>#DIV/0!</v>
      </c>
      <c r="O28" s="115" t="e">
        <f t="shared" si="4"/>
        <v>#DIV/0!</v>
      </c>
      <c r="P28" s="115" t="e">
        <f t="shared" si="4"/>
        <v>#DIV/0!</v>
      </c>
      <c r="Q28" s="115" t="e">
        <f t="shared" si="4"/>
        <v>#DIV/0!</v>
      </c>
      <c r="R28" s="115" t="e">
        <f t="shared" si="4"/>
        <v>#DIV/0!</v>
      </c>
    </row>
    <row r="29" spans="1:18" x14ac:dyDescent="0.25">
      <c r="C29" s="2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1:18" x14ac:dyDescent="0.25">
      <c r="A30" s="2" t="s">
        <v>184</v>
      </c>
      <c r="B30" s="2"/>
      <c r="D30" s="9">
        <f>Kapitaal!C16</f>
        <v>0</v>
      </c>
      <c r="E30" s="9">
        <f>Kapitaal!D16</f>
        <v>0</v>
      </c>
      <c r="F30" s="9">
        <f>Kapitaal!E16</f>
        <v>0</v>
      </c>
      <c r="G30" s="9">
        <f>Kapitaal!F16</f>
        <v>0</v>
      </c>
      <c r="H30" s="9">
        <f>Kapitaal!G16</f>
        <v>0</v>
      </c>
      <c r="I30" s="9">
        <f>Kapitaal!H16</f>
        <v>0</v>
      </c>
      <c r="J30" s="9">
        <f>Kapitaal!I16</f>
        <v>0</v>
      </c>
      <c r="K30" s="9">
        <f>Kapitaal!J16</f>
        <v>0</v>
      </c>
      <c r="L30" s="9">
        <f>Kapitaal!K16</f>
        <v>0</v>
      </c>
      <c r="M30" s="9">
        <f>Kapitaal!L16</f>
        <v>0</v>
      </c>
      <c r="N30" s="9">
        <f>Kapitaal!M16</f>
        <v>0</v>
      </c>
      <c r="O30" s="9">
        <f>Kapitaal!N16</f>
        <v>0</v>
      </c>
      <c r="P30" s="9">
        <f>Kapitaal!O16</f>
        <v>0</v>
      </c>
      <c r="Q30" s="9">
        <f>Kapitaal!P16</f>
        <v>0</v>
      </c>
      <c r="R30" s="9">
        <f>Kapitaal!Q16</f>
        <v>0</v>
      </c>
    </row>
    <row r="31" spans="1:18" x14ac:dyDescent="0.25">
      <c r="A31" s="2"/>
      <c r="B31" s="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30" customHeight="1" x14ac:dyDescent="0.25">
      <c r="A32" s="13"/>
      <c r="B32" s="145" t="s">
        <v>185</v>
      </c>
      <c r="C32" s="145"/>
      <c r="D32" s="113" t="e">
        <f t="shared" ref="D32:R32" si="5">D27-D30</f>
        <v>#DIV/0!</v>
      </c>
      <c r="E32" s="113" t="e">
        <f t="shared" si="5"/>
        <v>#DIV/0!</v>
      </c>
      <c r="F32" s="113" t="e">
        <f t="shared" si="5"/>
        <v>#DIV/0!</v>
      </c>
      <c r="G32" s="113">
        <f t="shared" si="5"/>
        <v>0</v>
      </c>
      <c r="H32" s="113">
        <f t="shared" si="5"/>
        <v>0</v>
      </c>
      <c r="I32" s="113">
        <f t="shared" si="5"/>
        <v>0</v>
      </c>
      <c r="J32" s="113">
        <f t="shared" si="5"/>
        <v>0</v>
      </c>
      <c r="K32" s="113">
        <f t="shared" si="5"/>
        <v>0</v>
      </c>
      <c r="L32" s="113">
        <f t="shared" si="5"/>
        <v>0</v>
      </c>
      <c r="M32" s="113">
        <f t="shared" si="5"/>
        <v>0</v>
      </c>
      <c r="N32" s="113">
        <f t="shared" si="5"/>
        <v>0</v>
      </c>
      <c r="O32" s="113">
        <f t="shared" si="5"/>
        <v>0</v>
      </c>
      <c r="P32" s="113">
        <f t="shared" si="5"/>
        <v>0</v>
      </c>
      <c r="Q32" s="113">
        <f t="shared" si="5"/>
        <v>0</v>
      </c>
      <c r="R32" s="113">
        <f t="shared" si="5"/>
        <v>0</v>
      </c>
    </row>
    <row r="33" spans="1:18" ht="30" customHeight="1" x14ac:dyDescent="0.25">
      <c r="B33" s="145" t="s">
        <v>186</v>
      </c>
      <c r="C33" s="145"/>
      <c r="D33" s="31" t="e">
        <f>D32</f>
        <v>#DIV/0!</v>
      </c>
      <c r="E33" s="31" t="e">
        <f>D33+E32</f>
        <v>#DIV/0!</v>
      </c>
      <c r="F33" s="31" t="e">
        <f t="shared" ref="F33:R33" si="6">E33+F32</f>
        <v>#DIV/0!</v>
      </c>
      <c r="G33" s="31" t="e">
        <f t="shared" si="6"/>
        <v>#DIV/0!</v>
      </c>
      <c r="H33" s="31" t="e">
        <f t="shared" si="6"/>
        <v>#DIV/0!</v>
      </c>
      <c r="I33" s="31" t="e">
        <f t="shared" si="6"/>
        <v>#DIV/0!</v>
      </c>
      <c r="J33" s="31" t="e">
        <f t="shared" si="6"/>
        <v>#DIV/0!</v>
      </c>
      <c r="K33" s="31" t="e">
        <f t="shared" si="6"/>
        <v>#DIV/0!</v>
      </c>
      <c r="L33" s="31" t="e">
        <f t="shared" si="6"/>
        <v>#DIV/0!</v>
      </c>
      <c r="M33" s="31" t="e">
        <f t="shared" si="6"/>
        <v>#DIV/0!</v>
      </c>
      <c r="N33" s="31" t="e">
        <f t="shared" si="6"/>
        <v>#DIV/0!</v>
      </c>
      <c r="O33" s="31" t="e">
        <f t="shared" si="6"/>
        <v>#DIV/0!</v>
      </c>
      <c r="P33" s="31" t="e">
        <f t="shared" si="6"/>
        <v>#DIV/0!</v>
      </c>
      <c r="Q33" s="31" t="e">
        <f t="shared" si="6"/>
        <v>#DIV/0!</v>
      </c>
      <c r="R33" s="31" t="e">
        <f t="shared" si="6"/>
        <v>#DIV/0!</v>
      </c>
    </row>
    <row r="34" spans="1:18" x14ac:dyDescent="0.25">
      <c r="C34" s="2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</row>
    <row r="35" spans="1:18" x14ac:dyDescent="0.25">
      <c r="A35" s="2" t="s">
        <v>144</v>
      </c>
      <c r="C35" s="2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</row>
    <row r="36" spans="1:18" x14ac:dyDescent="0.25">
      <c r="B36" t="s">
        <v>145</v>
      </c>
      <c r="C36" s="2"/>
      <c r="D36" s="140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</row>
    <row r="37" spans="1:18" x14ac:dyDescent="0.25">
      <c r="C37" s="2" t="s">
        <v>142</v>
      </c>
      <c r="D37" s="116"/>
      <c r="E37" s="116" t="e">
        <f>IF(D38&gt;0, 0, D38*$D$36)</f>
        <v>#DIV/0!</v>
      </c>
      <c r="F37" s="116" t="e">
        <f>IF(E38&gt;0, 0, E38*Resultaat!$D$36)</f>
        <v>#DIV/0!</v>
      </c>
      <c r="G37" s="116" t="e">
        <f>IF(F38&gt;0, 0, F38*Resultaat!$D$36)</f>
        <v>#DIV/0!</v>
      </c>
      <c r="H37" s="116" t="e">
        <f>IF(G38&gt;0, 0, G38*Resultaat!$D$36)</f>
        <v>#DIV/0!</v>
      </c>
      <c r="I37" s="116" t="e">
        <f>IF(H38&gt;0, 0, H38*Resultaat!$D$36)</f>
        <v>#DIV/0!</v>
      </c>
      <c r="J37" s="116" t="e">
        <f>IF(I38&gt;0, 0, I38*Resultaat!$D$36)</f>
        <v>#DIV/0!</v>
      </c>
      <c r="K37" s="116" t="e">
        <f>IF(J38&gt;0, 0, J38*Resultaat!$D$36)</f>
        <v>#DIV/0!</v>
      </c>
      <c r="L37" s="116" t="e">
        <f>IF(K38&gt;0, 0, K38*Resultaat!$D$36)</f>
        <v>#DIV/0!</v>
      </c>
      <c r="M37" s="116" t="e">
        <f>IF(L38&gt;0, 0, L38*Resultaat!$D$36)</f>
        <v>#DIV/0!</v>
      </c>
      <c r="N37" s="116" t="e">
        <f>IF(M38&gt;0, 0, M38*Resultaat!$D$36)</f>
        <v>#DIV/0!</v>
      </c>
      <c r="O37" s="116" t="e">
        <f>IF(N38&gt;0, 0, N38*Resultaat!$D$36)</f>
        <v>#DIV/0!</v>
      </c>
      <c r="P37" s="116" t="e">
        <f>IF(O38&gt;0, 0, O38*Resultaat!$D$36)</f>
        <v>#DIV/0!</v>
      </c>
      <c r="Q37" s="116" t="e">
        <f>IF(P38&gt;0, 0, P38*Resultaat!$D$36)</f>
        <v>#DIV/0!</v>
      </c>
      <c r="R37" s="116" t="e">
        <f>IF(Q38&gt;0, 0, Q38*Resultaat!$D$36)</f>
        <v>#DIV/0!</v>
      </c>
    </row>
    <row r="38" spans="1:18" x14ac:dyDescent="0.25">
      <c r="C38" s="2" t="s">
        <v>148</v>
      </c>
      <c r="D38" s="115" t="e">
        <f>D33</f>
        <v>#DIV/0!</v>
      </c>
      <c r="E38" s="115" t="e">
        <f>E33+E37</f>
        <v>#DIV/0!</v>
      </c>
      <c r="F38" s="115" t="e">
        <f t="shared" ref="F38:R38" si="7">F33+F37</f>
        <v>#DIV/0!</v>
      </c>
      <c r="G38" s="115" t="e">
        <f t="shared" si="7"/>
        <v>#DIV/0!</v>
      </c>
      <c r="H38" s="115" t="e">
        <f t="shared" si="7"/>
        <v>#DIV/0!</v>
      </c>
      <c r="I38" s="115" t="e">
        <f t="shared" si="7"/>
        <v>#DIV/0!</v>
      </c>
      <c r="J38" s="115" t="e">
        <f t="shared" si="7"/>
        <v>#DIV/0!</v>
      </c>
      <c r="K38" s="115" t="e">
        <f t="shared" si="7"/>
        <v>#DIV/0!</v>
      </c>
      <c r="L38" s="115" t="e">
        <f t="shared" si="7"/>
        <v>#DIV/0!</v>
      </c>
      <c r="M38" s="115" t="e">
        <f t="shared" si="7"/>
        <v>#DIV/0!</v>
      </c>
      <c r="N38" s="115" t="e">
        <f t="shared" si="7"/>
        <v>#DIV/0!</v>
      </c>
      <c r="O38" s="115" t="e">
        <f t="shared" si="7"/>
        <v>#DIV/0!</v>
      </c>
      <c r="P38" s="115" t="e">
        <f t="shared" si="7"/>
        <v>#DIV/0!</v>
      </c>
      <c r="Q38" s="115" t="e">
        <f t="shared" si="7"/>
        <v>#DIV/0!</v>
      </c>
      <c r="R38" s="115" t="e">
        <f t="shared" si="7"/>
        <v>#DIV/0!</v>
      </c>
    </row>
  </sheetData>
  <sheetProtection algorithmName="SHA-512" hashValue="oLc2JhGaK3DxpGO4hmnpPQ+xA1xtizHpugPbtmharv2Cinxf4S/rJKjf8Z3JOOenyPoCcGaFmjAwwOUIvTeYNA==" saltValue="OPYmrRg3g++CUK1cz09Teg==" spinCount="100000" sheet="1" objects="1" scenarios="1"/>
  <mergeCells count="3">
    <mergeCell ref="B33:C33"/>
    <mergeCell ref="B32:C32"/>
    <mergeCell ref="E1:K1"/>
  </mergeCells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5" x14ac:dyDescent="0.25"/>
  <cols>
    <col min="1" max="1" width="4.7109375" customWidth="1"/>
    <col min="2" max="2" width="25.7109375" customWidth="1"/>
  </cols>
  <sheetData>
    <row r="1" spans="1:17" ht="60" customHeight="1" x14ac:dyDescent="0.25">
      <c r="C1" s="150" t="s">
        <v>189</v>
      </c>
      <c r="D1" s="150"/>
      <c r="E1" s="150"/>
      <c r="F1" s="150"/>
      <c r="G1" s="150"/>
      <c r="H1" s="150"/>
      <c r="I1" s="150"/>
      <c r="J1" s="143"/>
      <c r="K1" s="16"/>
      <c r="L1" s="16"/>
      <c r="M1" s="16"/>
      <c r="N1" s="16"/>
      <c r="O1" s="16"/>
      <c r="P1" s="16"/>
      <c r="Q1" s="16"/>
    </row>
    <row r="2" spans="1:17" ht="30" customHeight="1" x14ac:dyDescent="0.25">
      <c r="B2" s="94" t="s">
        <v>146</v>
      </c>
      <c r="C2" s="94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7.25" x14ac:dyDescent="0.3">
      <c r="A3" s="156" t="s">
        <v>187</v>
      </c>
      <c r="B3" s="157"/>
      <c r="C3" s="2" t="s">
        <v>128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" customHeight="1" x14ac:dyDescent="0.3">
      <c r="A4" s="105"/>
      <c r="B4" s="95"/>
      <c r="C4" s="74" t="s">
        <v>26</v>
      </c>
      <c r="D4" s="74" t="s">
        <v>27</v>
      </c>
      <c r="E4" s="74" t="s">
        <v>28</v>
      </c>
      <c r="F4" s="74" t="s">
        <v>29</v>
      </c>
      <c r="G4" s="74" t="s">
        <v>30</v>
      </c>
      <c r="H4" s="74" t="s">
        <v>31</v>
      </c>
      <c r="I4" s="74" t="s">
        <v>32</v>
      </c>
      <c r="J4" s="74" t="s">
        <v>33</v>
      </c>
      <c r="K4" s="74" t="s">
        <v>34</v>
      </c>
      <c r="L4" s="74" t="s">
        <v>35</v>
      </c>
      <c r="M4" s="74" t="s">
        <v>36</v>
      </c>
      <c r="N4" s="74" t="s">
        <v>44</v>
      </c>
      <c r="O4" s="74" t="s">
        <v>45</v>
      </c>
      <c r="P4" s="74" t="s">
        <v>82</v>
      </c>
      <c r="Q4" s="74" t="s">
        <v>83</v>
      </c>
    </row>
    <row r="5" spans="1:17" ht="15" customHeight="1" x14ac:dyDescent="0.25">
      <c r="A5" s="14"/>
      <c r="C5" s="14" t="s">
        <v>188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15" customHeight="1" x14ac:dyDescent="0.25">
      <c r="A6" s="14"/>
      <c r="B6" s="141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5" customHeight="1" x14ac:dyDescent="0.25">
      <c r="A7" s="14"/>
      <c r="B7" s="14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ht="15" customHeight="1" x14ac:dyDescent="0.25">
      <c r="A8" s="14"/>
      <c r="B8" s="14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7" ht="15" customHeight="1" x14ac:dyDescent="0.25">
      <c r="A9" s="14"/>
      <c r="B9" s="14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5" customHeight="1" x14ac:dyDescent="0.25">
      <c r="A10" s="14"/>
      <c r="B10" s="14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5" customHeight="1" x14ac:dyDescent="0.25">
      <c r="A11" s="14"/>
      <c r="B11" s="141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15" customHeight="1" x14ac:dyDescent="0.25">
      <c r="A12" s="14"/>
      <c r="B12" s="14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</row>
    <row r="13" spans="1:17" ht="15" customHeight="1" x14ac:dyDescent="0.25">
      <c r="A13" s="14"/>
      <c r="B13" s="14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17" ht="15" customHeight="1" x14ac:dyDescent="0.25">
      <c r="A14" s="14"/>
      <c r="B14" s="141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ht="15" customHeight="1" x14ac:dyDescent="0.25">
      <c r="A15" s="14"/>
      <c r="B15" s="114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</row>
    <row r="16" spans="1:17" ht="15" customHeight="1" x14ac:dyDescent="0.25">
      <c r="A16" s="14"/>
      <c r="B16" s="63" t="s">
        <v>59</v>
      </c>
      <c r="C16" s="101">
        <f>SUM(C6:C14)</f>
        <v>0</v>
      </c>
      <c r="D16" s="101">
        <f t="shared" ref="D16:Q16" si="0">SUM(D6:D14)</f>
        <v>0</v>
      </c>
      <c r="E16" s="101">
        <f t="shared" si="0"/>
        <v>0</v>
      </c>
      <c r="F16" s="101">
        <f t="shared" si="0"/>
        <v>0</v>
      </c>
      <c r="G16" s="101">
        <f t="shared" si="0"/>
        <v>0</v>
      </c>
      <c r="H16" s="101">
        <f t="shared" si="0"/>
        <v>0</v>
      </c>
      <c r="I16" s="101">
        <f t="shared" si="0"/>
        <v>0</v>
      </c>
      <c r="J16" s="101">
        <f t="shared" si="0"/>
        <v>0</v>
      </c>
      <c r="K16" s="101">
        <f t="shared" si="0"/>
        <v>0</v>
      </c>
      <c r="L16" s="101">
        <f t="shared" si="0"/>
        <v>0</v>
      </c>
      <c r="M16" s="101">
        <f t="shared" si="0"/>
        <v>0</v>
      </c>
      <c r="N16" s="101">
        <f t="shared" si="0"/>
        <v>0</v>
      </c>
      <c r="O16" s="101">
        <f t="shared" si="0"/>
        <v>0</v>
      </c>
      <c r="P16" s="101">
        <f t="shared" si="0"/>
        <v>0</v>
      </c>
      <c r="Q16" s="101">
        <f t="shared" si="0"/>
        <v>0</v>
      </c>
    </row>
    <row r="17" spans="1:17" ht="15" customHeight="1" x14ac:dyDescent="0.25">
      <c r="A17" s="1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</sheetData>
  <sheetProtection algorithmName="SHA-512" hashValue="lVHLGQIhe23UMtdiTe2ptDtPngC98IFY5tw+sLhNkSgCOQ0a8b80AMwhn21BfZTel4CX8UYDGvBAYHbWHl6KHA==" saltValue="ckG0VbiePomaP/2ABlTw3g==" spinCount="100000" sheet="1" objects="1" scenarios="1"/>
  <mergeCells count="2">
    <mergeCell ref="A3:B3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4.7109375" customWidth="1"/>
    <col min="2" max="2" width="25.7109375" customWidth="1"/>
    <col min="4" max="4" width="18" customWidth="1"/>
  </cols>
  <sheetData>
    <row r="1" spans="1:10" ht="60" customHeight="1" x14ac:dyDescent="0.25">
      <c r="C1" s="150" t="s">
        <v>189</v>
      </c>
      <c r="D1" s="150"/>
      <c r="E1" s="150"/>
      <c r="F1" s="150"/>
      <c r="G1" s="150"/>
      <c r="H1" s="150"/>
      <c r="I1" s="143"/>
      <c r="J1" s="143"/>
    </row>
    <row r="2" spans="1:10" ht="15" customHeight="1" x14ac:dyDescent="0.25">
      <c r="B2" s="2" t="s">
        <v>160</v>
      </c>
    </row>
    <row r="3" spans="1:10" x14ac:dyDescent="0.25">
      <c r="A3" s="3"/>
      <c r="B3" s="3" t="s">
        <v>163</v>
      </c>
      <c r="C3" s="3"/>
      <c r="D3" s="3"/>
      <c r="E3" s="3"/>
      <c r="F3" s="3"/>
      <c r="G3" s="3"/>
      <c r="H3" s="3"/>
    </row>
    <row r="4" spans="1:10" x14ac:dyDescent="0.25">
      <c r="A4" s="3"/>
      <c r="B4" s="3"/>
      <c r="C4" s="3" t="s">
        <v>114</v>
      </c>
      <c r="D4" s="3"/>
      <c r="E4" s="3"/>
      <c r="F4" s="3"/>
      <c r="G4" s="3"/>
      <c r="H4" s="3"/>
    </row>
    <row r="5" spans="1:10" x14ac:dyDescent="0.25">
      <c r="A5" s="3"/>
      <c r="B5" s="3"/>
      <c r="D5" s="3" t="s">
        <v>75</v>
      </c>
      <c r="E5" s="19" t="s">
        <v>97</v>
      </c>
      <c r="F5" s="19"/>
      <c r="G5" s="3" t="s">
        <v>157</v>
      </c>
      <c r="H5" s="4"/>
      <c r="I5" s="124"/>
    </row>
    <row r="6" spans="1:10" x14ac:dyDescent="0.25">
      <c r="A6" s="3"/>
      <c r="B6" s="3"/>
      <c r="D6" s="3" t="s">
        <v>74</v>
      </c>
      <c r="E6" s="19" t="s">
        <v>98</v>
      </c>
      <c r="F6" s="19"/>
      <c r="H6" s="4"/>
      <c r="I6" s="124"/>
    </row>
    <row r="7" spans="1:10" x14ac:dyDescent="0.25">
      <c r="B7" s="36" t="s">
        <v>24</v>
      </c>
      <c r="D7" s="41"/>
      <c r="I7" s="123"/>
    </row>
    <row r="8" spans="1:10" x14ac:dyDescent="0.25">
      <c r="B8" s="36"/>
      <c r="C8" t="s">
        <v>95</v>
      </c>
      <c r="D8" s="41"/>
      <c r="E8" s="19" t="s">
        <v>97</v>
      </c>
      <c r="I8" s="123"/>
    </row>
    <row r="9" spans="1:10" x14ac:dyDescent="0.25">
      <c r="B9" s="36"/>
      <c r="D9" t="s">
        <v>70</v>
      </c>
      <c r="F9" s="19"/>
      <c r="G9" s="3" t="s">
        <v>158</v>
      </c>
      <c r="H9" s="4"/>
      <c r="I9" s="124"/>
    </row>
    <row r="10" spans="1:10" x14ac:dyDescent="0.25">
      <c r="B10" s="36"/>
      <c r="C10" s="50"/>
      <c r="D10" s="50" t="s">
        <v>81</v>
      </c>
      <c r="E10" s="50"/>
      <c r="F10" s="19"/>
      <c r="G10" s="3"/>
      <c r="H10" s="4"/>
      <c r="I10" s="124"/>
    </row>
    <row r="11" spans="1:10" x14ac:dyDescent="0.25">
      <c r="B11" s="36"/>
      <c r="C11" t="s">
        <v>96</v>
      </c>
      <c r="D11" s="41"/>
      <c r="E11" s="19" t="s">
        <v>98</v>
      </c>
      <c r="I11" s="125"/>
    </row>
    <row r="12" spans="1:10" x14ac:dyDescent="0.25">
      <c r="B12" s="36"/>
      <c r="D12" t="s">
        <v>70</v>
      </c>
      <c r="F12" s="19"/>
      <c r="G12" s="3" t="s">
        <v>159</v>
      </c>
      <c r="H12" s="4"/>
      <c r="I12" s="124"/>
    </row>
    <row r="13" spans="1:10" x14ac:dyDescent="0.25">
      <c r="B13" s="36"/>
      <c r="C13" s="50"/>
      <c r="D13" s="50" t="s">
        <v>81</v>
      </c>
      <c r="E13" s="50"/>
      <c r="F13" s="19"/>
      <c r="G13" s="3"/>
      <c r="H13" s="4"/>
      <c r="I13" s="124"/>
    </row>
    <row r="15" spans="1:10" x14ac:dyDescent="0.25">
      <c r="B15" s="3" t="s">
        <v>0</v>
      </c>
      <c r="C15" s="3"/>
      <c r="D15" s="3"/>
      <c r="E15" s="3"/>
      <c r="F15" s="3"/>
      <c r="G15" s="3"/>
      <c r="H15" s="9"/>
      <c r="I15" s="109"/>
      <c r="J15" s="9"/>
    </row>
    <row r="16" spans="1:10" x14ac:dyDescent="0.25">
      <c r="B16" s="3"/>
      <c r="C16" s="3" t="s">
        <v>124</v>
      </c>
      <c r="D16" s="3"/>
      <c r="E16" s="3"/>
      <c r="F16" s="3"/>
      <c r="G16" s="3"/>
      <c r="H16" s="109"/>
      <c r="I16" s="126"/>
      <c r="J16" s="9"/>
    </row>
    <row r="17" spans="2:10" x14ac:dyDescent="0.25">
      <c r="B17" s="3"/>
      <c r="C17" s="3" t="s">
        <v>7</v>
      </c>
      <c r="D17" s="3"/>
      <c r="E17" s="3"/>
      <c r="F17" s="3"/>
      <c r="G17" s="3"/>
      <c r="H17" s="109"/>
      <c r="I17" s="126"/>
      <c r="J17" s="9"/>
    </row>
    <row r="18" spans="2:10" x14ac:dyDescent="0.25">
      <c r="B18" s="3"/>
      <c r="C18" s="3" t="s">
        <v>125</v>
      </c>
      <c r="D18" s="3"/>
      <c r="E18" s="4"/>
      <c r="F18" s="3"/>
      <c r="G18" s="3"/>
      <c r="H18" s="109"/>
      <c r="I18" s="126"/>
      <c r="J18" s="9"/>
    </row>
    <row r="19" spans="2:10" x14ac:dyDescent="0.25">
      <c r="B19" s="3"/>
      <c r="C19" s="3" t="s">
        <v>52</v>
      </c>
      <c r="D19" s="3"/>
      <c r="E19" s="3"/>
      <c r="F19" s="3"/>
      <c r="G19" s="3"/>
      <c r="H19" s="109"/>
      <c r="I19" s="126"/>
      <c r="J19" s="9"/>
    </row>
    <row r="20" spans="2:10" x14ac:dyDescent="0.25">
      <c r="B20" s="3"/>
      <c r="C20" s="3" t="s">
        <v>53</v>
      </c>
      <c r="D20" s="3"/>
      <c r="E20" s="3"/>
      <c r="F20" s="3"/>
      <c r="G20" s="3"/>
      <c r="H20" s="109"/>
      <c r="I20" s="116"/>
      <c r="J20" s="9"/>
    </row>
    <row r="21" spans="2:10" x14ac:dyDescent="0.25">
      <c r="B21" s="3"/>
      <c r="C21" s="158"/>
      <c r="D21" s="158"/>
      <c r="E21" s="158"/>
      <c r="F21" s="158"/>
      <c r="G21" s="3"/>
      <c r="H21" s="109"/>
      <c r="I21" s="126"/>
      <c r="J21" s="9"/>
    </row>
    <row r="22" spans="2:10" x14ac:dyDescent="0.25">
      <c r="B22" s="3"/>
      <c r="C22" s="122"/>
      <c r="D22" s="122"/>
      <c r="E22" s="122"/>
      <c r="F22" s="122"/>
      <c r="G22" s="3"/>
      <c r="H22" s="109"/>
      <c r="I22" s="126"/>
      <c r="J22" s="9"/>
    </row>
    <row r="23" spans="2:10" x14ac:dyDescent="0.25">
      <c r="B23" s="3"/>
      <c r="C23" s="122"/>
      <c r="D23" s="122"/>
      <c r="E23" s="122"/>
      <c r="F23" s="122"/>
      <c r="G23" s="3"/>
      <c r="H23" s="109"/>
      <c r="I23" s="126"/>
      <c r="J23" s="9"/>
    </row>
    <row r="24" spans="2:10" x14ac:dyDescent="0.25">
      <c r="B24" s="3"/>
      <c r="C24" s="158"/>
      <c r="D24" s="158"/>
      <c r="E24" s="158"/>
      <c r="F24" s="158"/>
      <c r="G24" s="3"/>
      <c r="H24" s="109"/>
      <c r="I24" s="126"/>
      <c r="J24" s="9"/>
    </row>
    <row r="26" spans="2:10" x14ac:dyDescent="0.25">
      <c r="C26" t="s">
        <v>59</v>
      </c>
      <c r="I26" s="9">
        <f>SUM(I16:I24)</f>
        <v>0</v>
      </c>
    </row>
  </sheetData>
  <sheetProtection algorithmName="SHA-512" hashValue="VuST7yC207413nuXbCWKK+JlXF0VUjuFmCvnlgXq8ie7e5TTGanXg/gE6kC2CuEMFJW+sY+zFqlw3labKrJMkg==" saltValue="+IfGj6WbZQ2+GM8nKqPxMA==" spinCount="100000" sheet="1" objects="1" scenarios="1"/>
  <mergeCells count="3">
    <mergeCell ref="C21:F21"/>
    <mergeCell ref="C24:F24"/>
    <mergeCell ref="C1:H1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workbookViewId="0">
      <pane xSplit="2" ySplit="2" topLeftCell="C3" activePane="bottomRight" state="frozen"/>
      <selection activeCell="H13" sqref="H13"/>
      <selection pane="topRight" activeCell="H13" sqref="H13"/>
      <selection pane="bottomLeft" activeCell="H13" sqref="H13"/>
      <selection pane="bottomRight" activeCell="A3" sqref="A3"/>
    </sheetView>
  </sheetViews>
  <sheetFormatPr defaultRowHeight="15" x14ac:dyDescent="0.25"/>
  <cols>
    <col min="1" max="1" width="22.7109375" customWidth="1"/>
    <col min="2" max="17" width="10.28515625" customWidth="1"/>
  </cols>
  <sheetData>
    <row r="1" spans="1:19" ht="60" customHeight="1" x14ac:dyDescent="0.25">
      <c r="B1" s="92"/>
      <c r="C1" s="150" t="s">
        <v>189</v>
      </c>
      <c r="D1" s="150"/>
      <c r="E1" s="150"/>
      <c r="F1" s="150"/>
      <c r="G1" s="150"/>
      <c r="H1" s="150"/>
      <c r="I1" s="143"/>
      <c r="J1" s="16"/>
      <c r="K1" s="16"/>
      <c r="L1" s="16"/>
      <c r="M1" s="16"/>
      <c r="N1" s="16"/>
      <c r="O1" s="16"/>
      <c r="P1" s="16"/>
      <c r="Q1" s="16"/>
    </row>
    <row r="2" spans="1:19" ht="15" customHeight="1" x14ac:dyDescent="0.3">
      <c r="A2" s="93" t="s">
        <v>120</v>
      </c>
      <c r="B2" s="1"/>
      <c r="C2" s="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9" ht="15" customHeight="1" x14ac:dyDescent="0.3">
      <c r="A3" s="93"/>
      <c r="B3" s="1"/>
      <c r="C3" s="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9" ht="15" customHeight="1" x14ac:dyDescent="0.3">
      <c r="A4" s="14" t="s">
        <v>76</v>
      </c>
      <c r="B4" s="1"/>
      <c r="C4" s="2" t="s">
        <v>128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9" ht="15" customHeight="1" x14ac:dyDescent="0.3">
      <c r="A5" s="59"/>
      <c r="B5" s="60"/>
      <c r="C5" s="165" t="s">
        <v>26</v>
      </c>
      <c r="D5" s="165"/>
      <c r="E5" s="165"/>
      <c r="F5" s="165" t="s">
        <v>102</v>
      </c>
      <c r="G5" s="165"/>
      <c r="H5" s="165"/>
      <c r="I5" s="166" t="s">
        <v>89</v>
      </c>
      <c r="J5" s="166"/>
      <c r="K5" s="166"/>
      <c r="L5" s="166" t="s">
        <v>103</v>
      </c>
      <c r="M5" s="166"/>
      <c r="N5" s="166"/>
      <c r="O5" s="166" t="s">
        <v>90</v>
      </c>
      <c r="P5" s="166"/>
      <c r="Q5" s="166"/>
    </row>
    <row r="6" spans="1:19" ht="45" x14ac:dyDescent="0.3">
      <c r="A6" s="59"/>
      <c r="B6" s="60"/>
      <c r="C6" s="61" t="s">
        <v>112</v>
      </c>
      <c r="D6" s="43" t="s">
        <v>72</v>
      </c>
      <c r="E6" s="62" t="s">
        <v>73</v>
      </c>
      <c r="F6" s="61" t="s">
        <v>112</v>
      </c>
      <c r="G6" s="43" t="s">
        <v>72</v>
      </c>
      <c r="H6" s="62" t="s">
        <v>73</v>
      </c>
      <c r="I6" s="61" t="s">
        <v>112</v>
      </c>
      <c r="J6" s="43" t="s">
        <v>72</v>
      </c>
      <c r="K6" s="62" t="s">
        <v>73</v>
      </c>
      <c r="L6" s="61" t="s">
        <v>112</v>
      </c>
      <c r="M6" s="43" t="s">
        <v>72</v>
      </c>
      <c r="N6" s="62" t="s">
        <v>73</v>
      </c>
      <c r="O6" s="61" t="s">
        <v>112</v>
      </c>
      <c r="P6" s="43" t="s">
        <v>72</v>
      </c>
      <c r="Q6" s="62" t="s">
        <v>73</v>
      </c>
    </row>
    <row r="7" spans="1:19" x14ac:dyDescent="0.25">
      <c r="A7" s="63" t="s">
        <v>23</v>
      </c>
      <c r="B7" s="64" t="s">
        <v>97</v>
      </c>
      <c r="C7" s="80"/>
      <c r="D7" s="81"/>
      <c r="E7" s="65">
        <f>'Detail - Tariewe '!$I$5*C7*D7</f>
        <v>0</v>
      </c>
      <c r="F7" s="80"/>
      <c r="G7" s="81"/>
      <c r="H7" s="65">
        <f>'Detail - Tariewe '!$I$5*F7*G7</f>
        <v>0</v>
      </c>
      <c r="I7" s="80"/>
      <c r="J7" s="81"/>
      <c r="K7" s="65">
        <f>'Detail - Tariewe '!$I$5*I7*J7</f>
        <v>0</v>
      </c>
      <c r="L7" s="80"/>
      <c r="M7" s="81"/>
      <c r="N7" s="65">
        <f>'Detail - Tariewe '!$I$5*L7*M7</f>
        <v>0</v>
      </c>
      <c r="O7" s="80"/>
      <c r="P7" s="81"/>
      <c r="Q7" s="65">
        <f>'Detail - Tariewe '!$I$5*O7*P7</f>
        <v>0</v>
      </c>
    </row>
    <row r="8" spans="1:19" x14ac:dyDescent="0.25">
      <c r="A8" s="59"/>
      <c r="B8" s="64" t="s">
        <v>98</v>
      </c>
      <c r="C8" s="80"/>
      <c r="D8" s="81"/>
      <c r="E8" s="65">
        <f>'Detail - Tariewe '!$I$6*C8*D8</f>
        <v>0</v>
      </c>
      <c r="F8" s="80"/>
      <c r="G8" s="81"/>
      <c r="H8" s="65">
        <f>'Detail - Tariewe '!$I$6*F8*G8</f>
        <v>0</v>
      </c>
      <c r="I8" s="80"/>
      <c r="J8" s="81"/>
      <c r="K8" s="65">
        <f>'Detail - Tariewe '!$I$6*I8*J8</f>
        <v>0</v>
      </c>
      <c r="L8" s="80"/>
      <c r="M8" s="81"/>
      <c r="N8" s="65">
        <f>'Detail - Tariewe '!$I$6*L8*M8</f>
        <v>0</v>
      </c>
      <c r="O8" s="80"/>
      <c r="P8" s="81"/>
      <c r="Q8" s="65">
        <f>'Detail - Tariewe '!$I$6*O8*P8</f>
        <v>0</v>
      </c>
    </row>
    <row r="9" spans="1:19" x14ac:dyDescent="0.25">
      <c r="A9" s="63" t="s">
        <v>24</v>
      </c>
      <c r="B9" s="64" t="s">
        <v>97</v>
      </c>
      <c r="C9" s="80"/>
      <c r="D9" s="81"/>
      <c r="E9" s="65">
        <f>('Detail - Tariewe '!$I$9+'Detail - Tariewe '!$I$10)*C9*D9</f>
        <v>0</v>
      </c>
      <c r="F9" s="80"/>
      <c r="G9" s="81"/>
      <c r="H9" s="65">
        <f>('Detail - Tariewe '!$I$9+'Detail - Tariewe '!$I$10)*F9*G9</f>
        <v>0</v>
      </c>
      <c r="I9" s="80"/>
      <c r="J9" s="81"/>
      <c r="K9" s="65">
        <f>('Detail - Tariewe '!$I$9+'Detail - Tariewe '!$I$10)*I9*J9</f>
        <v>0</v>
      </c>
      <c r="L9" s="80"/>
      <c r="M9" s="81"/>
      <c r="N9" s="65">
        <f>('Detail - Tariewe '!$I$9+'Detail - Tariewe '!$I$10)*L9*M9</f>
        <v>0</v>
      </c>
      <c r="O9" s="80"/>
      <c r="P9" s="81"/>
      <c r="Q9" s="65">
        <f>('Detail - Tariewe '!$I$9+'Detail - Tariewe '!$I$10)*O9*P9</f>
        <v>0</v>
      </c>
    </row>
    <row r="10" spans="1:19" x14ac:dyDescent="0.25">
      <c r="A10" s="63"/>
      <c r="B10" s="64" t="s">
        <v>98</v>
      </c>
      <c r="C10" s="80"/>
      <c r="D10" s="81"/>
      <c r="E10" s="65">
        <f>('Detail - Tariewe '!$I$12+'Detail - Tariewe '!$I$13)*C10*D10</f>
        <v>0</v>
      </c>
      <c r="F10" s="80"/>
      <c r="G10" s="81"/>
      <c r="H10" s="65">
        <f>('Detail - Tariewe '!$I$12+'Detail - Tariewe '!$I$13)*F10*G10</f>
        <v>0</v>
      </c>
      <c r="I10" s="80"/>
      <c r="J10" s="81"/>
      <c r="K10" s="65">
        <f>('Detail - Tariewe '!$I$12+'Detail - Tariewe '!$I$13)*I10*J10</f>
        <v>0</v>
      </c>
      <c r="L10" s="80"/>
      <c r="M10" s="81"/>
      <c r="N10" s="65">
        <f>('Detail - Tariewe '!$I$12+'Detail - Tariewe '!$I$13)*L10*M10</f>
        <v>0</v>
      </c>
      <c r="O10" s="80"/>
      <c r="P10" s="81"/>
      <c r="Q10" s="65">
        <f>('Detail - Tariewe '!$I$12+'Detail - Tariewe '!$I$13)*O10*P10</f>
        <v>0</v>
      </c>
      <c r="R10" s="21"/>
      <c r="S10" s="21"/>
    </row>
    <row r="11" spans="1:19" ht="15" customHeight="1" x14ac:dyDescent="0.3">
      <c r="A11" s="63" t="s">
        <v>59</v>
      </c>
      <c r="B11" s="67"/>
      <c r="C11" s="68"/>
      <c r="D11" s="69"/>
      <c r="E11" s="65">
        <f>SUM(E7:E10)</f>
        <v>0</v>
      </c>
      <c r="F11" s="70"/>
      <c r="G11" s="69"/>
      <c r="H11" s="66">
        <f>SUM(H7:H10)</f>
        <v>0</v>
      </c>
      <c r="I11" s="70"/>
      <c r="J11" s="69"/>
      <c r="K11" s="66">
        <f>SUM(K7:K10)</f>
        <v>0</v>
      </c>
      <c r="L11" s="70"/>
      <c r="M11" s="69"/>
      <c r="N11" s="66">
        <f>SUM(N7:N10)</f>
        <v>0</v>
      </c>
      <c r="O11" s="70"/>
      <c r="P11" s="69"/>
      <c r="Q11" s="66">
        <f>SUM(Q7:Q10)</f>
        <v>0</v>
      </c>
      <c r="R11" s="21"/>
      <c r="S11" s="21"/>
    </row>
    <row r="12" spans="1:19" ht="15" customHeight="1" x14ac:dyDescent="0.3">
      <c r="A12" s="1"/>
      <c r="B12" s="1"/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15" customHeight="1" x14ac:dyDescent="0.3">
      <c r="A13" s="32" t="s">
        <v>162</v>
      </c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9" x14ac:dyDescent="0.25">
      <c r="A14" s="18" t="s">
        <v>58</v>
      </c>
      <c r="B14" s="42" t="s">
        <v>104</v>
      </c>
      <c r="C14" s="159" t="s">
        <v>26</v>
      </c>
      <c r="D14" s="160"/>
      <c r="E14" s="161"/>
      <c r="F14" s="165" t="s">
        <v>102</v>
      </c>
      <c r="G14" s="165"/>
      <c r="H14" s="165"/>
      <c r="I14" s="162" t="s">
        <v>89</v>
      </c>
      <c r="J14" s="163"/>
      <c r="K14" s="164"/>
      <c r="L14" s="162" t="s">
        <v>103</v>
      </c>
      <c r="M14" s="163"/>
      <c r="N14" s="164"/>
      <c r="O14" s="162" t="s">
        <v>90</v>
      </c>
      <c r="P14" s="163"/>
      <c r="Q14" s="164"/>
    </row>
    <row r="15" spans="1:19" ht="45" x14ac:dyDescent="0.25">
      <c r="A15" s="34"/>
      <c r="B15" s="72" t="s">
        <v>105</v>
      </c>
      <c r="C15" s="43" t="s">
        <v>72</v>
      </c>
      <c r="D15" s="45" t="s">
        <v>113</v>
      </c>
      <c r="E15" s="44" t="s">
        <v>73</v>
      </c>
      <c r="F15" s="43" t="s">
        <v>72</v>
      </c>
      <c r="G15" s="45" t="s">
        <v>113</v>
      </c>
      <c r="H15" s="44" t="s">
        <v>73</v>
      </c>
      <c r="I15" s="43" t="s">
        <v>72</v>
      </c>
      <c r="J15" s="45" t="s">
        <v>113</v>
      </c>
      <c r="K15" s="44" t="s">
        <v>73</v>
      </c>
      <c r="L15" s="43" t="s">
        <v>72</v>
      </c>
      <c r="M15" s="45" t="s">
        <v>113</v>
      </c>
      <c r="N15" s="44" t="s">
        <v>73</v>
      </c>
      <c r="O15" s="43" t="s">
        <v>72</v>
      </c>
      <c r="P15" s="45" t="s">
        <v>113</v>
      </c>
      <c r="Q15" s="44" t="s">
        <v>73</v>
      </c>
      <c r="R15" s="41"/>
    </row>
    <row r="16" spans="1:19" x14ac:dyDescent="0.25">
      <c r="A16" s="82"/>
      <c r="B16" s="83"/>
      <c r="C16" s="84"/>
      <c r="D16" s="85"/>
      <c r="E16" s="37">
        <f>$B16*C16*D16</f>
        <v>0</v>
      </c>
      <c r="F16" s="79"/>
      <c r="G16" s="85"/>
      <c r="H16" s="37">
        <f t="shared" ref="H16:H29" si="0">$B16*F16*G16</f>
        <v>0</v>
      </c>
      <c r="I16" s="79"/>
      <c r="J16" s="85"/>
      <c r="K16" s="37">
        <f>$B16*I16*J16</f>
        <v>0</v>
      </c>
      <c r="L16" s="79"/>
      <c r="M16" s="85"/>
      <c r="N16" s="37">
        <f t="shared" ref="N16:N29" si="1">$B16*L16*M16</f>
        <v>0</v>
      </c>
      <c r="O16" s="79"/>
      <c r="P16" s="85"/>
      <c r="Q16" s="37">
        <f t="shared" ref="Q16:Q29" si="2">$B16*O16*P16</f>
        <v>0</v>
      </c>
      <c r="R16" s="41"/>
    </row>
    <row r="17" spans="1:17" x14ac:dyDescent="0.25">
      <c r="A17" s="82"/>
      <c r="B17" s="83"/>
      <c r="C17" s="84"/>
      <c r="D17" s="85"/>
      <c r="E17" s="37">
        <f t="shared" ref="E17:E29" si="3">$B17*C17*D17</f>
        <v>0</v>
      </c>
      <c r="F17" s="79"/>
      <c r="G17" s="85"/>
      <c r="H17" s="37">
        <f t="shared" si="0"/>
        <v>0</v>
      </c>
      <c r="I17" s="79"/>
      <c r="J17" s="85"/>
      <c r="K17" s="37">
        <f t="shared" ref="K17:K29" si="4">$B17*I17*J17</f>
        <v>0</v>
      </c>
      <c r="L17" s="79"/>
      <c r="M17" s="85"/>
      <c r="N17" s="37">
        <f t="shared" si="1"/>
        <v>0</v>
      </c>
      <c r="O17" s="79"/>
      <c r="P17" s="85"/>
      <c r="Q17" s="37">
        <f t="shared" si="2"/>
        <v>0</v>
      </c>
    </row>
    <row r="18" spans="1:17" x14ac:dyDescent="0.25">
      <c r="A18" s="82"/>
      <c r="B18" s="83"/>
      <c r="C18" s="84"/>
      <c r="D18" s="85"/>
      <c r="E18" s="37">
        <f t="shared" si="3"/>
        <v>0</v>
      </c>
      <c r="F18" s="79"/>
      <c r="G18" s="85"/>
      <c r="H18" s="37">
        <f t="shared" si="0"/>
        <v>0</v>
      </c>
      <c r="I18" s="79"/>
      <c r="J18" s="85"/>
      <c r="K18" s="37">
        <f t="shared" si="4"/>
        <v>0</v>
      </c>
      <c r="L18" s="79"/>
      <c r="M18" s="85"/>
      <c r="N18" s="37">
        <f t="shared" si="1"/>
        <v>0</v>
      </c>
      <c r="O18" s="79"/>
      <c r="P18" s="85"/>
      <c r="Q18" s="37">
        <f t="shared" si="2"/>
        <v>0</v>
      </c>
    </row>
    <row r="19" spans="1:17" x14ac:dyDescent="0.25">
      <c r="A19" s="82"/>
      <c r="B19" s="83"/>
      <c r="C19" s="84"/>
      <c r="D19" s="85"/>
      <c r="E19" s="37">
        <f t="shared" si="3"/>
        <v>0</v>
      </c>
      <c r="F19" s="79"/>
      <c r="G19" s="85"/>
      <c r="H19" s="37">
        <f t="shared" si="0"/>
        <v>0</v>
      </c>
      <c r="I19" s="79"/>
      <c r="J19" s="85"/>
      <c r="K19" s="37">
        <f t="shared" si="4"/>
        <v>0</v>
      </c>
      <c r="L19" s="79"/>
      <c r="M19" s="85"/>
      <c r="N19" s="37">
        <f t="shared" si="1"/>
        <v>0</v>
      </c>
      <c r="O19" s="79"/>
      <c r="P19" s="85"/>
      <c r="Q19" s="37">
        <f t="shared" si="2"/>
        <v>0</v>
      </c>
    </row>
    <row r="20" spans="1:17" x14ac:dyDescent="0.25">
      <c r="A20" s="86"/>
      <c r="B20" s="87"/>
      <c r="C20" s="88"/>
      <c r="D20" s="85"/>
      <c r="E20" s="37">
        <f t="shared" si="3"/>
        <v>0</v>
      </c>
      <c r="F20" s="79"/>
      <c r="G20" s="85"/>
      <c r="H20" s="37">
        <f t="shared" si="0"/>
        <v>0</v>
      </c>
      <c r="I20" s="79"/>
      <c r="J20" s="85"/>
      <c r="K20" s="37">
        <f t="shared" si="4"/>
        <v>0</v>
      </c>
      <c r="L20" s="79"/>
      <c r="M20" s="85"/>
      <c r="N20" s="37">
        <f t="shared" si="1"/>
        <v>0</v>
      </c>
      <c r="O20" s="79"/>
      <c r="P20" s="85"/>
      <c r="Q20" s="37">
        <f t="shared" si="2"/>
        <v>0</v>
      </c>
    </row>
    <row r="21" spans="1:17" x14ac:dyDescent="0.25">
      <c r="A21" s="82"/>
      <c r="B21" s="83"/>
      <c r="C21" s="84"/>
      <c r="D21" s="85"/>
      <c r="E21" s="37">
        <f t="shared" si="3"/>
        <v>0</v>
      </c>
      <c r="F21" s="79"/>
      <c r="G21" s="85"/>
      <c r="H21" s="37">
        <f t="shared" si="0"/>
        <v>0</v>
      </c>
      <c r="I21" s="79"/>
      <c r="J21" s="85"/>
      <c r="K21" s="37">
        <f t="shared" si="4"/>
        <v>0</v>
      </c>
      <c r="L21" s="79"/>
      <c r="M21" s="85"/>
      <c r="N21" s="37">
        <f t="shared" si="1"/>
        <v>0</v>
      </c>
      <c r="O21" s="79"/>
      <c r="P21" s="85"/>
      <c r="Q21" s="37">
        <f t="shared" si="2"/>
        <v>0</v>
      </c>
    </row>
    <row r="22" spans="1:17" x14ac:dyDescent="0.25">
      <c r="A22" s="82"/>
      <c r="B22" s="83"/>
      <c r="C22" s="84"/>
      <c r="D22" s="85"/>
      <c r="E22" s="37">
        <f t="shared" si="3"/>
        <v>0</v>
      </c>
      <c r="F22" s="79"/>
      <c r="G22" s="85"/>
      <c r="H22" s="37">
        <f t="shared" si="0"/>
        <v>0</v>
      </c>
      <c r="I22" s="79"/>
      <c r="J22" s="85"/>
      <c r="K22" s="37">
        <f t="shared" si="4"/>
        <v>0</v>
      </c>
      <c r="L22" s="79"/>
      <c r="M22" s="85"/>
      <c r="N22" s="37">
        <f t="shared" si="1"/>
        <v>0</v>
      </c>
      <c r="O22" s="79"/>
      <c r="P22" s="85"/>
      <c r="Q22" s="37">
        <f t="shared" si="2"/>
        <v>0</v>
      </c>
    </row>
    <row r="23" spans="1:17" x14ac:dyDescent="0.25">
      <c r="A23" s="82"/>
      <c r="B23" s="83"/>
      <c r="C23" s="84"/>
      <c r="D23" s="85"/>
      <c r="E23" s="37">
        <f t="shared" si="3"/>
        <v>0</v>
      </c>
      <c r="F23" s="79"/>
      <c r="G23" s="85"/>
      <c r="H23" s="37">
        <f t="shared" si="0"/>
        <v>0</v>
      </c>
      <c r="I23" s="79"/>
      <c r="J23" s="85"/>
      <c r="K23" s="37">
        <f t="shared" si="4"/>
        <v>0</v>
      </c>
      <c r="L23" s="79"/>
      <c r="M23" s="85"/>
      <c r="N23" s="37">
        <f t="shared" si="1"/>
        <v>0</v>
      </c>
      <c r="O23" s="79"/>
      <c r="P23" s="85"/>
      <c r="Q23" s="37">
        <f t="shared" si="2"/>
        <v>0</v>
      </c>
    </row>
    <row r="24" spans="1:17" x14ac:dyDescent="0.25">
      <c r="A24" s="82"/>
      <c r="B24" s="83"/>
      <c r="C24" s="84"/>
      <c r="D24" s="85"/>
      <c r="E24" s="37">
        <f t="shared" si="3"/>
        <v>0</v>
      </c>
      <c r="F24" s="79"/>
      <c r="G24" s="85"/>
      <c r="H24" s="37">
        <f t="shared" si="0"/>
        <v>0</v>
      </c>
      <c r="I24" s="79"/>
      <c r="J24" s="85"/>
      <c r="K24" s="37">
        <f t="shared" si="4"/>
        <v>0</v>
      </c>
      <c r="L24" s="79"/>
      <c r="M24" s="85"/>
      <c r="N24" s="37">
        <f t="shared" si="1"/>
        <v>0</v>
      </c>
      <c r="O24" s="79"/>
      <c r="P24" s="85"/>
      <c r="Q24" s="37">
        <f t="shared" si="2"/>
        <v>0</v>
      </c>
    </row>
    <row r="25" spans="1:17" x14ac:dyDescent="0.25">
      <c r="A25" s="82"/>
      <c r="B25" s="83"/>
      <c r="C25" s="84"/>
      <c r="D25" s="85"/>
      <c r="E25" s="37">
        <f t="shared" si="3"/>
        <v>0</v>
      </c>
      <c r="F25" s="79"/>
      <c r="G25" s="85"/>
      <c r="H25" s="37">
        <f t="shared" si="0"/>
        <v>0</v>
      </c>
      <c r="I25" s="79"/>
      <c r="J25" s="85"/>
      <c r="K25" s="37">
        <f t="shared" si="4"/>
        <v>0</v>
      </c>
      <c r="L25" s="79"/>
      <c r="M25" s="85"/>
      <c r="N25" s="37">
        <f t="shared" si="1"/>
        <v>0</v>
      </c>
      <c r="O25" s="79"/>
      <c r="P25" s="85"/>
      <c r="Q25" s="37">
        <f t="shared" si="2"/>
        <v>0</v>
      </c>
    </row>
    <row r="26" spans="1:17" x14ac:dyDescent="0.25">
      <c r="A26" s="82"/>
      <c r="B26" s="83"/>
      <c r="C26" s="84"/>
      <c r="D26" s="85"/>
      <c r="E26" s="37">
        <f t="shared" si="3"/>
        <v>0</v>
      </c>
      <c r="F26" s="79"/>
      <c r="G26" s="85"/>
      <c r="H26" s="37">
        <f t="shared" si="0"/>
        <v>0</v>
      </c>
      <c r="I26" s="79"/>
      <c r="J26" s="85"/>
      <c r="K26" s="37">
        <f t="shared" si="4"/>
        <v>0</v>
      </c>
      <c r="L26" s="79"/>
      <c r="M26" s="85"/>
      <c r="N26" s="37">
        <f t="shared" si="1"/>
        <v>0</v>
      </c>
      <c r="O26" s="79"/>
      <c r="P26" s="85"/>
      <c r="Q26" s="37">
        <f t="shared" si="2"/>
        <v>0</v>
      </c>
    </row>
    <row r="27" spans="1:17" x14ac:dyDescent="0.25">
      <c r="A27" s="82"/>
      <c r="B27" s="83"/>
      <c r="C27" s="84"/>
      <c r="D27" s="85"/>
      <c r="E27" s="37">
        <f t="shared" si="3"/>
        <v>0</v>
      </c>
      <c r="F27" s="79"/>
      <c r="G27" s="85"/>
      <c r="H27" s="37">
        <f t="shared" si="0"/>
        <v>0</v>
      </c>
      <c r="I27" s="79"/>
      <c r="J27" s="85"/>
      <c r="K27" s="37">
        <f t="shared" si="4"/>
        <v>0</v>
      </c>
      <c r="L27" s="79"/>
      <c r="M27" s="85"/>
      <c r="N27" s="37">
        <f t="shared" si="1"/>
        <v>0</v>
      </c>
      <c r="O27" s="79"/>
      <c r="P27" s="85"/>
      <c r="Q27" s="37">
        <f t="shared" si="2"/>
        <v>0</v>
      </c>
    </row>
    <row r="28" spans="1:17" x14ac:dyDescent="0.25">
      <c r="A28" s="82"/>
      <c r="B28" s="83"/>
      <c r="C28" s="84"/>
      <c r="D28" s="85"/>
      <c r="E28" s="37">
        <f t="shared" si="3"/>
        <v>0</v>
      </c>
      <c r="F28" s="79"/>
      <c r="G28" s="85"/>
      <c r="H28" s="37">
        <f t="shared" si="0"/>
        <v>0</v>
      </c>
      <c r="I28" s="79"/>
      <c r="J28" s="85"/>
      <c r="K28" s="37">
        <f t="shared" si="4"/>
        <v>0</v>
      </c>
      <c r="L28" s="79"/>
      <c r="M28" s="85"/>
      <c r="N28" s="37">
        <f t="shared" si="1"/>
        <v>0</v>
      </c>
      <c r="O28" s="79"/>
      <c r="P28" s="85"/>
      <c r="Q28" s="37">
        <f t="shared" si="2"/>
        <v>0</v>
      </c>
    </row>
    <row r="29" spans="1:17" x14ac:dyDescent="0.25">
      <c r="A29" s="82"/>
      <c r="B29" s="83"/>
      <c r="C29" s="84"/>
      <c r="D29" s="85"/>
      <c r="E29" s="37">
        <f t="shared" si="3"/>
        <v>0</v>
      </c>
      <c r="F29" s="79"/>
      <c r="G29" s="85"/>
      <c r="H29" s="37">
        <f t="shared" si="0"/>
        <v>0</v>
      </c>
      <c r="I29" s="79"/>
      <c r="J29" s="85"/>
      <c r="K29" s="37">
        <f t="shared" si="4"/>
        <v>0</v>
      </c>
      <c r="L29" s="79"/>
      <c r="M29" s="85"/>
      <c r="N29" s="37">
        <f t="shared" si="1"/>
        <v>0</v>
      </c>
      <c r="O29" s="79"/>
      <c r="P29" s="85"/>
      <c r="Q29" s="37">
        <f t="shared" si="2"/>
        <v>0</v>
      </c>
    </row>
    <row r="30" spans="1:17" x14ac:dyDescent="0.25">
      <c r="A30" s="34" t="s">
        <v>59</v>
      </c>
      <c r="B30" s="70"/>
      <c r="C30" s="71"/>
      <c r="D30" s="69"/>
      <c r="E30" s="38">
        <f>SUM(E16:E29)</f>
        <v>0</v>
      </c>
      <c r="F30" s="70"/>
      <c r="G30" s="69"/>
      <c r="H30" s="38">
        <f>SUM(H16:H29)</f>
        <v>0</v>
      </c>
      <c r="I30" s="70"/>
      <c r="J30" s="69"/>
      <c r="K30" s="38">
        <f>SUM(K16:K29)</f>
        <v>0</v>
      </c>
      <c r="L30" s="70"/>
      <c r="M30" s="69"/>
      <c r="N30" s="38">
        <f>SUM(N16:N29)</f>
        <v>0</v>
      </c>
      <c r="O30" s="70"/>
      <c r="P30" s="69"/>
      <c r="Q30" s="38">
        <f>SUM(Q16:Q29)</f>
        <v>0</v>
      </c>
    </row>
  </sheetData>
  <sheetProtection algorithmName="SHA-512" hashValue="zOIYiyhLPWlXN23WdwFm9+2+40DcywiO2UmXU7mEiWtgb3HazLgivKHRCkpkJDJyAt7+xqAWbLQ8INlPTXSznA==" saltValue="y/SVsQR3dMtgWJV2KlTuYQ==" spinCount="100000" sheet="1" objects="1" scenarios="1"/>
  <mergeCells count="11">
    <mergeCell ref="C1:H1"/>
    <mergeCell ref="O5:Q5"/>
    <mergeCell ref="C5:E5"/>
    <mergeCell ref="F5:H5"/>
    <mergeCell ref="I5:K5"/>
    <mergeCell ref="L5:N5"/>
    <mergeCell ref="C14:E14"/>
    <mergeCell ref="I14:K14"/>
    <mergeCell ref="L14:N14"/>
    <mergeCell ref="O14:Q14"/>
    <mergeCell ref="F14:H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Notas</vt:lpstr>
      <vt:lpstr>Riglyne</vt:lpstr>
      <vt:lpstr>Inkomste</vt:lpstr>
      <vt:lpstr>Vestigingskoste &amp; Arbeid</vt:lpstr>
      <vt:lpstr>Produksiekoste</vt:lpstr>
      <vt:lpstr>Resultaat</vt:lpstr>
      <vt:lpstr>Kapitaal</vt:lpstr>
      <vt:lpstr>Detail - Tariewe </vt:lpstr>
      <vt:lpstr>Detail - Bemesting</vt:lpstr>
      <vt:lpstr>Detail - Onkruidbeheer</vt:lpstr>
      <vt:lpstr>Detail - Plaagbeheer</vt:lpstr>
      <vt:lpstr>Detail - Swambeheer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Coetzee</dc:creator>
  <cp:lastModifiedBy>Andre Coetzee</cp:lastModifiedBy>
  <cp:lastPrinted>2019-03-29T12:24:42Z</cp:lastPrinted>
  <dcterms:created xsi:type="dcterms:W3CDTF">2017-07-15T09:45:00Z</dcterms:created>
  <dcterms:modified xsi:type="dcterms:W3CDTF">2020-04-04T20:09:37Z</dcterms:modified>
</cp:coreProperties>
</file>