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appaza.sharepoint.com/sites/SAPPA/Shared Documents/General/Pekanneute/Inligting/Produksiekostes aanpassing/"/>
    </mc:Choice>
  </mc:AlternateContent>
  <xr:revisionPtr revIDLastSave="8" documentId="13_ncr:1_{26ED0BA9-1B16-44AD-AA45-CB009AD83DF5}" xr6:coauthVersionLast="47" xr6:coauthVersionMax="47" xr10:uidLastSave="{F48B60E6-24B2-4AE8-963B-C5F438D936E6}"/>
  <bookViews>
    <workbookView xWindow="-108" yWindow="-108" windowWidth="23256" windowHeight="12456" activeTab="1" xr2:uid="{00000000-000D-0000-FFFF-FFFF00000000}"/>
  </bookViews>
  <sheets>
    <sheet name="Notes" sheetId="4" r:id="rId1"/>
    <sheet name="Income &amp; expences" sheetId="7" r:id="rId2"/>
    <sheet name="Production cost" sheetId="17" r:id="rId3"/>
    <sheet name="Capital items" sheetId="2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7" l="1"/>
  <c r="L37" i="17"/>
  <c r="M37" i="17"/>
  <c r="N37" i="17"/>
  <c r="O37" i="17"/>
  <c r="P37" i="17"/>
  <c r="Q37" i="17"/>
  <c r="J37" i="17"/>
  <c r="H37" i="17"/>
  <c r="I37" i="17"/>
  <c r="G37" i="17"/>
  <c r="F37" i="17"/>
  <c r="D37" i="17"/>
  <c r="E37" i="17"/>
  <c r="C37" i="17"/>
  <c r="E40" i="7"/>
  <c r="L31" i="7"/>
  <c r="K16" i="22"/>
  <c r="M31" i="7" s="1"/>
  <c r="J16" i="22"/>
  <c r="I16" i="22"/>
  <c r="K31" i="7" s="1"/>
  <c r="H16" i="22"/>
  <c r="J31" i="7" s="1"/>
  <c r="G16" i="22"/>
  <c r="I31" i="7" s="1"/>
  <c r="F16" i="22"/>
  <c r="H31" i="7" s="1"/>
  <c r="E16" i="22"/>
  <c r="G31" i="7" s="1"/>
  <c r="D16" i="22"/>
  <c r="F31" i="7" s="1"/>
  <c r="C16" i="22"/>
  <c r="E31" i="7" s="1"/>
  <c r="F9" i="7" l="1"/>
  <c r="G9" i="7"/>
  <c r="H9" i="7"/>
  <c r="I9" i="7"/>
  <c r="J9" i="7"/>
  <c r="K9" i="7"/>
  <c r="L9" i="7"/>
  <c r="M9" i="7"/>
  <c r="N9" i="7"/>
  <c r="O9" i="7"/>
  <c r="P9" i="7"/>
  <c r="Q9" i="7"/>
  <c r="R9" i="7"/>
  <c r="S9" i="7"/>
  <c r="E9" i="7"/>
  <c r="Q16" i="22" l="1"/>
  <c r="S31" i="7" s="1"/>
  <c r="D42" i="17" l="1"/>
  <c r="F23" i="7" s="1"/>
  <c r="F25" i="7" s="1"/>
  <c r="F27" i="7" s="1"/>
  <c r="F33" i="7" s="1"/>
  <c r="E42" i="17"/>
  <c r="G23" i="7" s="1"/>
  <c r="G25" i="7" s="1"/>
  <c r="G27" i="7" s="1"/>
  <c r="G33" i="7" s="1"/>
  <c r="F42" i="17"/>
  <c r="H23" i="7" s="1"/>
  <c r="H25" i="7" s="1"/>
  <c r="H27" i="7" s="1"/>
  <c r="H33" i="7" s="1"/>
  <c r="G42" i="17"/>
  <c r="I23" i="7" s="1"/>
  <c r="I25" i="7" s="1"/>
  <c r="I27" i="7" s="1"/>
  <c r="I33" i="7" s="1"/>
  <c r="H42" i="17"/>
  <c r="J23" i="7" s="1"/>
  <c r="J25" i="7" s="1"/>
  <c r="J27" i="7" s="1"/>
  <c r="J33" i="7" s="1"/>
  <c r="I42" i="17"/>
  <c r="K23" i="7" s="1"/>
  <c r="K25" i="7" s="1"/>
  <c r="K27" i="7" s="1"/>
  <c r="K33" i="7" s="1"/>
  <c r="J42" i="17"/>
  <c r="L23" i="7" s="1"/>
  <c r="L25" i="7" s="1"/>
  <c r="L27" i="7" s="1"/>
  <c r="L33" i="7" s="1"/>
  <c r="K42" i="17"/>
  <c r="M23" i="7" s="1"/>
  <c r="M25" i="7" s="1"/>
  <c r="M27" i="7" s="1"/>
  <c r="M33" i="7" s="1"/>
  <c r="L42" i="17"/>
  <c r="N23" i="7" s="1"/>
  <c r="N25" i="7" s="1"/>
  <c r="N27" i="7" s="1"/>
  <c r="M42" i="17"/>
  <c r="O23" i="7" s="1"/>
  <c r="O25" i="7" s="1"/>
  <c r="O27" i="7" s="1"/>
  <c r="N42" i="17"/>
  <c r="P23" i="7" s="1"/>
  <c r="P25" i="7" s="1"/>
  <c r="P27" i="7" s="1"/>
  <c r="O42" i="17"/>
  <c r="Q23" i="7" s="1"/>
  <c r="Q25" i="7" s="1"/>
  <c r="Q27" i="7" s="1"/>
  <c r="P42" i="17"/>
  <c r="R23" i="7" s="1"/>
  <c r="R25" i="7" s="1"/>
  <c r="R27" i="7" s="1"/>
  <c r="Q42" i="17"/>
  <c r="S23" i="7" s="1"/>
  <c r="S25" i="7" s="1"/>
  <c r="S27" i="7" s="1"/>
  <c r="S33" i="7" s="1"/>
  <c r="L16" i="22" l="1"/>
  <c r="N31" i="7" s="1"/>
  <c r="N33" i="7" s="1"/>
  <c r="M16" i="22"/>
  <c r="O31" i="7" s="1"/>
  <c r="O33" i="7" s="1"/>
  <c r="N16" i="22"/>
  <c r="P31" i="7" s="1"/>
  <c r="P33" i="7" s="1"/>
  <c r="O16" i="22"/>
  <c r="Q31" i="7" s="1"/>
  <c r="Q33" i="7" s="1"/>
  <c r="P16" i="22"/>
  <c r="R31" i="7" s="1"/>
  <c r="R33" i="7" s="1"/>
  <c r="C42" i="17" l="1"/>
  <c r="E23" i="7"/>
  <c r="E25" i="7" s="1"/>
  <c r="E27" i="7" s="1"/>
  <c r="E33" i="7" l="1"/>
  <c r="E35" i="7" s="1"/>
  <c r="E29" i="7"/>
  <c r="F29" i="7" s="1"/>
  <c r="G29" i="7" s="1"/>
  <c r="H29" i="7" s="1"/>
  <c r="I29" i="7" s="1"/>
  <c r="J29" i="7" s="1"/>
  <c r="K29" i="7" s="1"/>
  <c r="L29" i="7" s="1"/>
  <c r="M29" i="7" s="1"/>
  <c r="N29" i="7" s="1"/>
  <c r="O29" i="7" s="1"/>
  <c r="P29" i="7" s="1"/>
  <c r="Q29" i="7" s="1"/>
  <c r="R29" i="7" s="1"/>
  <c r="S29" i="7" s="1"/>
  <c r="F35" i="7" l="1"/>
  <c r="E42" i="7"/>
  <c r="F40" i="7" s="1"/>
  <c r="F42" i="7" l="1"/>
  <c r="G40" i="7" s="1"/>
  <c r="G35" i="7"/>
  <c r="G42" i="7" l="1"/>
  <c r="H40" i="7" s="1"/>
  <c r="H35" i="7"/>
  <c r="H42" i="7" l="1"/>
  <c r="I40" i="7" s="1"/>
  <c r="I35" i="7"/>
  <c r="J35" i="7" l="1"/>
  <c r="I42" i="7"/>
  <c r="J40" i="7" s="1"/>
  <c r="K35" i="7" l="1"/>
  <c r="J42" i="7"/>
  <c r="K40" i="7" s="1"/>
  <c r="K42" i="7" l="1"/>
  <c r="L40" i="7" s="1"/>
  <c r="L35" i="7"/>
  <c r="L42" i="7" l="1"/>
  <c r="M40" i="7" s="1"/>
  <c r="M35" i="7"/>
  <c r="N35" i="7" l="1"/>
  <c r="M42" i="7"/>
  <c r="N40" i="7" s="1"/>
  <c r="O35" i="7" l="1"/>
  <c r="N42" i="7"/>
  <c r="O40" i="7" s="1"/>
  <c r="P35" i="7" l="1"/>
  <c r="O42" i="7"/>
  <c r="P40" i="7" s="1"/>
  <c r="P42" i="7" l="1"/>
  <c r="Q40" i="7" s="1"/>
  <c r="Q35" i="7"/>
  <c r="Q42" i="7" l="1"/>
  <c r="R40" i="7" s="1"/>
  <c r="R35" i="7"/>
  <c r="S35" i="7" l="1"/>
  <c r="R42" i="7"/>
  <c r="S40" i="7" s="1"/>
  <c r="S42" i="7" l="1"/>
</calcChain>
</file>

<file path=xl/sharedStrings.xml><?xml version="1.0" encoding="utf-8"?>
<sst xmlns="http://schemas.openxmlformats.org/spreadsheetml/2006/main" count="121" uniqueCount="93">
  <si>
    <t>•</t>
  </si>
  <si>
    <t>Tree shaker</t>
  </si>
  <si>
    <t>Mulcher</t>
  </si>
  <si>
    <t>Orchard sprayer</t>
  </si>
  <si>
    <t>Mulching</t>
  </si>
  <si>
    <t>Leave blower - Backpack</t>
  </si>
  <si>
    <t>Boom sprayer</t>
  </si>
  <si>
    <r>
      <t xml:space="preserve">    VESTIGING- EN PRODUKSIEKOSTE - VOORBEELD /                                           </t>
    </r>
    <r>
      <rPr>
        <b/>
        <i/>
        <sz val="14"/>
        <color theme="1"/>
        <rFont val="Calibri"/>
        <family val="2"/>
        <scheme val="minor"/>
      </rPr>
      <t>ESTABLISHMENT AND PRODUCTION COST - EXAMPLE</t>
    </r>
  </si>
  <si>
    <r>
      <t xml:space="preserve">NOTAS EN AANNAMES / </t>
    </r>
    <r>
      <rPr>
        <b/>
        <i/>
        <sz val="12"/>
        <color theme="1"/>
        <rFont val="Calibri"/>
        <family val="2"/>
        <scheme val="minor"/>
      </rPr>
      <t>NOTES AND ASSUMPTIONS</t>
    </r>
    <r>
      <rPr>
        <b/>
        <sz val="12"/>
        <color theme="1"/>
        <rFont val="Calibri"/>
        <family val="2"/>
        <scheme val="minor"/>
      </rPr>
      <t>:</t>
    </r>
  </si>
  <si>
    <r>
      <t xml:space="preserve">Waarskuwing / </t>
    </r>
    <r>
      <rPr>
        <b/>
        <i/>
        <sz val="12"/>
        <color theme="1"/>
        <rFont val="Calibri"/>
        <family val="2"/>
        <scheme val="minor"/>
      </rPr>
      <t>Caution</t>
    </r>
    <r>
      <rPr>
        <b/>
        <sz val="12"/>
        <color theme="1"/>
        <rFont val="Calibri"/>
        <family val="2"/>
        <scheme val="minor"/>
      </rPr>
      <t xml:space="preserve"> -</t>
    </r>
  </si>
  <si>
    <r>
      <t>Die voorbeeld kan nie gebruik word voordat die inligting ge</t>
    </r>
    <r>
      <rPr>
        <b/>
        <sz val="12"/>
        <color theme="1"/>
        <rFont val="Calibri"/>
        <family val="2"/>
      </rPr>
      <t>ë</t>
    </r>
    <r>
      <rPr>
        <b/>
        <sz val="12"/>
        <color theme="1"/>
        <rFont val="Calibri"/>
        <family val="2"/>
        <scheme val="minor"/>
      </rPr>
      <t xml:space="preserve">valueer en vir die spesifieke omstandighede aangepas is nie  / </t>
    </r>
    <r>
      <rPr>
        <b/>
        <i/>
        <sz val="12"/>
        <color theme="1"/>
        <rFont val="Calibri"/>
        <family val="2"/>
        <scheme val="minor"/>
      </rPr>
      <t xml:space="preserve"> The example cannot be used without evaluating the information and adjusting it for the specific circumstances</t>
    </r>
  </si>
  <si>
    <r>
      <t xml:space="preserve">Kostes is bereken vir die gemiddelde koste per hektaar vir 'n 25 ha plaas in Vaalharts / </t>
    </r>
    <r>
      <rPr>
        <b/>
        <i/>
        <sz val="12"/>
        <color theme="1"/>
        <rFont val="Calibri"/>
        <family val="2"/>
        <scheme val="minor"/>
      </rPr>
      <t>Costs are based on an average cost per hectare for a 25 ha farm in Vaalharts</t>
    </r>
  </si>
  <si>
    <r>
      <t xml:space="preserve">Alle berekenings word teen huidige randwaarde gedoen / </t>
    </r>
    <r>
      <rPr>
        <b/>
        <i/>
        <sz val="12"/>
        <color theme="1"/>
        <rFont val="Calibri"/>
        <family val="2"/>
        <scheme val="minor"/>
      </rPr>
      <t>All calculations are done at current rand value</t>
    </r>
  </si>
  <si>
    <r>
      <t xml:space="preserve">Alle bedrae sluit BTW uit / </t>
    </r>
    <r>
      <rPr>
        <b/>
        <i/>
        <sz val="12"/>
        <color theme="1"/>
        <rFont val="Calibri"/>
        <family val="2"/>
        <scheme val="minor"/>
      </rPr>
      <t>All amounts excludes VAT</t>
    </r>
  </si>
  <si>
    <r>
      <t xml:space="preserve">Om eenvormigheid mbt die die ouderdom van die bome/boord te verseker, word dit soos volg bereken / </t>
    </r>
    <r>
      <rPr>
        <b/>
        <i/>
        <sz val="12"/>
        <color theme="1"/>
        <rFont val="Calibri"/>
        <family val="2"/>
        <scheme val="minor"/>
      </rPr>
      <t>To ensure consistency when referring to the age of the trees, it is determined as follows</t>
    </r>
    <r>
      <rPr>
        <b/>
        <sz val="12"/>
        <color theme="1"/>
        <rFont val="Calibri"/>
        <family val="2"/>
        <scheme val="minor"/>
      </rPr>
      <t xml:space="preserve">:                                                               </t>
    </r>
  </si>
  <si>
    <r>
      <t xml:space="preserve">Die jaar waarin die bome gevestig word, is jaar 1 / </t>
    </r>
    <r>
      <rPr>
        <i/>
        <sz val="12"/>
        <color theme="1"/>
        <rFont val="Calibri"/>
        <family val="2"/>
        <scheme val="minor"/>
      </rPr>
      <t>The year that trees are planted is year 1</t>
    </r>
  </si>
  <si>
    <r>
      <t>Sodra die bome die volgende jaar bot, begin jaar 2 en eindig net voor die bome weer bot, met dié bot begin jaar 3 ens /</t>
    </r>
    <r>
      <rPr>
        <i/>
        <sz val="12"/>
        <color theme="1"/>
        <rFont val="Calibri"/>
        <family val="2"/>
        <scheme val="minor"/>
      </rPr>
      <t xml:space="preserve"> Year 2 commences at bud break the next year and ends just before the next bud break, at that bud break year 3 commences etc.</t>
    </r>
  </si>
  <si>
    <r>
      <t xml:space="preserve">Inligting kan slegs in die selle wat gekleur is, ingevoer word / </t>
    </r>
    <r>
      <rPr>
        <b/>
        <i/>
        <sz val="12"/>
        <color theme="1"/>
        <rFont val="Calibri"/>
        <family val="2"/>
        <scheme val="minor"/>
      </rPr>
      <t>Information can only be entered in shaded cells</t>
    </r>
  </si>
  <si>
    <r>
      <t xml:space="preserve">Inkomste en Uitgawes / </t>
    </r>
    <r>
      <rPr>
        <b/>
        <i/>
        <sz val="12"/>
        <color theme="1"/>
        <rFont val="Calibri"/>
        <family val="2"/>
        <scheme val="minor"/>
      </rPr>
      <t>Income and Expenses</t>
    </r>
  </si>
  <si>
    <r>
      <t xml:space="preserve">Vestigingskoste / </t>
    </r>
    <r>
      <rPr>
        <i/>
        <sz val="12"/>
        <color theme="1"/>
        <rFont val="Calibri"/>
        <family val="2"/>
        <scheme val="minor"/>
      </rPr>
      <t>Establishment cost</t>
    </r>
  </si>
  <si>
    <r>
      <t xml:space="preserve">Die besproeiingstelsel sluit die toerustingskoste vir die toediening van bemesting deur die stelsel in / </t>
    </r>
    <r>
      <rPr>
        <i/>
        <sz val="12"/>
        <color theme="1"/>
        <rFont val="Calibri"/>
        <family val="2"/>
        <scheme val="minor"/>
      </rPr>
      <t xml:space="preserve">The cost of the irrigation system includes the cost of the equipment to apply fertiliser through the system </t>
    </r>
  </si>
  <si>
    <r>
      <t xml:space="preserve">Die koste van bome is gebaseer op 100 bome per hektaar / </t>
    </r>
    <r>
      <rPr>
        <i/>
        <sz val="12"/>
        <color theme="1"/>
        <rFont val="Calibri"/>
        <family val="2"/>
        <scheme val="minor"/>
      </rPr>
      <t xml:space="preserve">The cost of the trees is based on 100 trees per hectare </t>
    </r>
  </si>
  <si>
    <r>
      <t>Daar word begroot om 5 % van die bome in jare 2 en 3 te vervang /</t>
    </r>
    <r>
      <rPr>
        <i/>
        <sz val="12"/>
        <color theme="1"/>
        <rFont val="Calibri"/>
        <family val="2"/>
        <scheme val="minor"/>
      </rPr>
      <t xml:space="preserve"> The budget includes replacing 5 % of the trees in years 2 and 3</t>
    </r>
  </si>
  <si>
    <r>
      <t xml:space="preserve">Bestuur- en arbeidskoste \ </t>
    </r>
    <r>
      <rPr>
        <i/>
        <sz val="12"/>
        <color theme="1"/>
        <rFont val="Calibri"/>
        <family val="2"/>
      </rPr>
      <t>Management and labour cost</t>
    </r>
  </si>
  <si>
    <r>
      <t>Voorsiening word gemaak vir R250 000 per jaar vir vergoeding vir die eienaar of bestuurder /</t>
    </r>
    <r>
      <rPr>
        <i/>
        <sz val="12"/>
        <color theme="1"/>
        <rFont val="Calibri"/>
        <family val="2"/>
        <scheme val="minor"/>
      </rPr>
      <t xml:space="preserve"> Provision is made for an annual remuneration of R250 000 for the owner or manager</t>
    </r>
  </si>
  <si>
    <r>
      <t>Voorsiening word gemaak vir drie permanente arbeiders /</t>
    </r>
    <r>
      <rPr>
        <i/>
        <sz val="12"/>
        <color theme="1"/>
        <rFont val="Calibri"/>
        <family val="2"/>
        <scheme val="minor"/>
      </rPr>
      <t xml:space="preserve"> Provision is made for three permanent labourers</t>
    </r>
  </si>
  <si>
    <r>
      <t xml:space="preserve">Produksiekoste / </t>
    </r>
    <r>
      <rPr>
        <i/>
        <sz val="12"/>
        <color theme="1"/>
        <rFont val="Calibri"/>
        <family val="2"/>
      </rPr>
      <t>Production cost</t>
    </r>
  </si>
  <si>
    <r>
      <t xml:space="preserve">Bemestingtoediening word deur die stelsel gedoen en permanente arbeid word gebruik / </t>
    </r>
    <r>
      <rPr>
        <i/>
        <sz val="12"/>
        <color theme="1"/>
        <rFont val="Calibri"/>
        <family val="2"/>
        <scheme val="minor"/>
      </rPr>
      <t>One permanent worker is used to apply the fertiliser through the system</t>
    </r>
  </si>
  <si>
    <r>
      <t>Swambeheer en blaarvoeding word saam gedoen en toedieningskoste word slegs een keer aangedui /</t>
    </r>
    <r>
      <rPr>
        <i/>
        <sz val="12"/>
        <color theme="1"/>
        <rFont val="Calibri"/>
        <family val="2"/>
        <scheme val="minor"/>
      </rPr>
      <t xml:space="preserve"> Fungal control and leaf nourishment are done together and the application cost is only shown once</t>
    </r>
  </si>
  <si>
    <r>
      <t>Snoei koste sluit koste vir verwydering of snipper van takke in /</t>
    </r>
    <r>
      <rPr>
        <i/>
        <sz val="12"/>
        <color theme="1"/>
        <rFont val="Calibri"/>
        <family val="2"/>
        <scheme val="minor"/>
      </rPr>
      <t xml:space="preserve"> Pruning cost include the cost of removing or shredding the branches</t>
    </r>
  </si>
  <si>
    <r>
      <t xml:space="preserve">Oeskoste is vir handoes - Tans is dit ongeveer dieselfde as kontrak masjienoes / </t>
    </r>
    <r>
      <rPr>
        <i/>
        <sz val="12"/>
        <color theme="1"/>
        <rFont val="Calibri"/>
        <family val="2"/>
        <scheme val="minor"/>
      </rPr>
      <t xml:space="preserve">Manual harvesting cost is used - Currently it is about the same as contract mechanical harvesting </t>
    </r>
  </si>
  <si>
    <r>
      <t xml:space="preserve">Kapitaal items / </t>
    </r>
    <r>
      <rPr>
        <i/>
        <sz val="12"/>
        <color theme="1"/>
        <rFont val="Calibri"/>
        <family val="2"/>
      </rPr>
      <t>Capital items</t>
    </r>
  </si>
  <si>
    <r>
      <t xml:space="preserve">Lys die kapitaal items wat in berekening gebring moet word / </t>
    </r>
    <r>
      <rPr>
        <i/>
        <sz val="12"/>
        <color theme="1"/>
        <rFont val="Calibri"/>
        <family val="2"/>
        <scheme val="minor"/>
      </rPr>
      <t>List the capital items that have to be included</t>
    </r>
  </si>
  <si>
    <r>
      <t xml:space="preserve">Dui slegs die jaarlikse paaiement per item aan / </t>
    </r>
    <r>
      <rPr>
        <i/>
        <sz val="12"/>
        <color theme="1"/>
        <rFont val="Calibri"/>
        <family val="2"/>
        <scheme val="minor"/>
      </rPr>
      <t>Only use the annual instalment</t>
    </r>
  </si>
  <si>
    <r>
      <t xml:space="preserve">VESTIGING- EN PRODUKSIEKOSTE - VOORBEELD / </t>
    </r>
    <r>
      <rPr>
        <b/>
        <i/>
        <sz val="14"/>
        <color theme="1"/>
        <rFont val="Calibri"/>
        <family val="2"/>
        <scheme val="minor"/>
      </rPr>
      <t>ESTABLISHMENT AND PRODUCTION COST - EXAMPLE</t>
    </r>
  </si>
  <si>
    <r>
      <t xml:space="preserve">Jaar / </t>
    </r>
    <r>
      <rPr>
        <b/>
        <i/>
        <sz val="11"/>
        <color theme="1"/>
        <rFont val="Calibri"/>
        <family val="2"/>
        <scheme val="minor"/>
      </rPr>
      <t>Year</t>
    </r>
  </si>
  <si>
    <r>
      <t>Inkomste /</t>
    </r>
    <r>
      <rPr>
        <b/>
        <i/>
        <sz val="11"/>
        <color theme="1"/>
        <rFont val="Calibri"/>
        <family val="2"/>
        <scheme val="minor"/>
      </rPr>
      <t xml:space="preserve"> Income</t>
    </r>
  </si>
  <si>
    <r>
      <t xml:space="preserve">Opbrengs / </t>
    </r>
    <r>
      <rPr>
        <i/>
        <sz val="11"/>
        <rFont val="Calibri"/>
        <family val="2"/>
        <scheme val="minor"/>
      </rPr>
      <t>Yield</t>
    </r>
    <r>
      <rPr>
        <sz val="11"/>
        <rFont val="Calibri"/>
        <family val="2"/>
        <scheme val="minor"/>
      </rPr>
      <t>: Kg / Ha</t>
    </r>
  </si>
  <si>
    <r>
      <t>Prys /</t>
    </r>
    <r>
      <rPr>
        <i/>
        <sz val="11"/>
        <color theme="1"/>
        <rFont val="Calibri"/>
        <family val="2"/>
        <scheme val="minor"/>
      </rPr>
      <t xml:space="preserve"> Price</t>
    </r>
    <r>
      <rPr>
        <sz val="11"/>
        <color theme="1"/>
        <rFont val="Calibri"/>
        <family val="2"/>
        <scheme val="minor"/>
      </rPr>
      <t>: R / Kg</t>
    </r>
  </si>
  <si>
    <r>
      <t xml:space="preserve">Inkomste / </t>
    </r>
    <r>
      <rPr>
        <b/>
        <i/>
        <sz val="11"/>
        <color theme="1"/>
        <rFont val="Calibri"/>
        <family val="2"/>
        <scheme val="minor"/>
      </rPr>
      <t>Income</t>
    </r>
    <r>
      <rPr>
        <b/>
        <sz val="11"/>
        <color theme="1"/>
        <rFont val="Calibri"/>
        <family val="2"/>
        <scheme val="minor"/>
      </rPr>
      <t>: R/Ha</t>
    </r>
  </si>
  <si>
    <r>
      <t>Vestigingskoste /</t>
    </r>
    <r>
      <rPr>
        <b/>
        <i/>
        <sz val="11"/>
        <color theme="1"/>
        <rFont val="Calibri"/>
        <family val="2"/>
        <scheme val="minor"/>
      </rPr>
      <t xml:space="preserve"> Establisbment cost</t>
    </r>
  </si>
  <si>
    <r>
      <t>Grondvoorbereiding /</t>
    </r>
    <r>
      <rPr>
        <i/>
        <sz val="11"/>
        <color theme="1"/>
        <rFont val="Calibri"/>
        <family val="2"/>
        <scheme val="minor"/>
      </rPr>
      <t xml:space="preserve"> Soil preparation</t>
    </r>
  </si>
  <si>
    <r>
      <t xml:space="preserve">Besproeiingstelsel / </t>
    </r>
    <r>
      <rPr>
        <i/>
        <sz val="11"/>
        <color theme="1"/>
        <rFont val="Calibri"/>
        <family val="2"/>
        <scheme val="minor"/>
      </rPr>
      <t>Irrigation system</t>
    </r>
  </si>
  <si>
    <r>
      <t xml:space="preserve">Bome / </t>
    </r>
    <r>
      <rPr>
        <i/>
        <sz val="11"/>
        <color theme="1"/>
        <rFont val="Calibri"/>
        <family val="2"/>
        <scheme val="minor"/>
      </rPr>
      <t>Trees</t>
    </r>
  </si>
  <si>
    <r>
      <t>Plantkoste /</t>
    </r>
    <r>
      <rPr>
        <i/>
        <sz val="11"/>
        <color theme="1"/>
        <rFont val="Calibri"/>
        <family val="2"/>
        <scheme val="minor"/>
      </rPr>
      <t xml:space="preserve"> Planting cost</t>
    </r>
  </si>
  <si>
    <r>
      <t xml:space="preserve">Jongboom beskerming / </t>
    </r>
    <r>
      <rPr>
        <i/>
        <sz val="11"/>
        <color theme="1"/>
        <rFont val="Calibri"/>
        <family val="2"/>
        <scheme val="minor"/>
      </rPr>
      <t>Young tree protection</t>
    </r>
  </si>
  <si>
    <r>
      <t xml:space="preserve">Uitgawes / </t>
    </r>
    <r>
      <rPr>
        <b/>
        <i/>
        <sz val="11"/>
        <color theme="1"/>
        <rFont val="Calibri"/>
        <family val="2"/>
        <scheme val="minor"/>
      </rPr>
      <t>Expenses</t>
    </r>
    <r>
      <rPr>
        <b/>
        <sz val="11"/>
        <color theme="1"/>
        <rFont val="Calibri"/>
        <family val="2"/>
        <scheme val="minor"/>
      </rPr>
      <t>:</t>
    </r>
  </si>
  <si>
    <r>
      <t xml:space="preserve">INKOMSTE EN UITGAWES / </t>
    </r>
    <r>
      <rPr>
        <b/>
        <i/>
        <sz val="13"/>
        <color theme="1"/>
        <rFont val="Calibri"/>
        <family val="2"/>
        <scheme val="minor"/>
      </rPr>
      <t>INCOME AND EXPENSES</t>
    </r>
  </si>
  <si>
    <r>
      <t xml:space="preserve">Bestuur en arbeidskoste / </t>
    </r>
    <r>
      <rPr>
        <b/>
        <i/>
        <sz val="11"/>
        <color theme="1"/>
        <rFont val="Calibri"/>
        <family val="2"/>
        <scheme val="minor"/>
      </rPr>
      <t>Management and labour cost</t>
    </r>
  </si>
  <si>
    <r>
      <t>Eienaar /</t>
    </r>
    <r>
      <rPr>
        <i/>
        <sz val="11"/>
        <color theme="1"/>
        <rFont val="Calibri"/>
        <family val="2"/>
        <scheme val="minor"/>
      </rPr>
      <t xml:space="preserve"> Owner</t>
    </r>
  </si>
  <si>
    <r>
      <t xml:space="preserve">Bestuurder / </t>
    </r>
    <r>
      <rPr>
        <i/>
        <sz val="11"/>
        <color theme="1"/>
        <rFont val="Calibri"/>
        <family val="2"/>
        <scheme val="minor"/>
      </rPr>
      <t>Manager</t>
    </r>
  </si>
  <si>
    <r>
      <t xml:space="preserve">Permanente arbeid / </t>
    </r>
    <r>
      <rPr>
        <i/>
        <sz val="11"/>
        <color theme="1"/>
        <rFont val="Calibri"/>
        <family val="2"/>
        <scheme val="minor"/>
      </rPr>
      <t>Permanent labour</t>
    </r>
  </si>
  <si>
    <r>
      <t xml:space="preserve">Produksiekoste / </t>
    </r>
    <r>
      <rPr>
        <b/>
        <i/>
        <sz val="11"/>
        <color theme="1"/>
        <rFont val="Calibri"/>
        <family val="2"/>
        <scheme val="minor"/>
      </rPr>
      <t>Production cost</t>
    </r>
  </si>
  <si>
    <r>
      <t xml:space="preserve">Totale uitgawes / </t>
    </r>
    <r>
      <rPr>
        <b/>
        <i/>
        <sz val="11"/>
        <color theme="1"/>
        <rFont val="Calibri"/>
        <family val="2"/>
        <scheme val="minor"/>
      </rPr>
      <t>Total expenses</t>
    </r>
  </si>
  <si>
    <r>
      <t xml:space="preserve">Totale </t>
    </r>
    <r>
      <rPr>
        <b/>
        <sz val="11"/>
        <color rgb="FFFF0000"/>
        <rFont val="Calibri"/>
        <family val="2"/>
        <scheme val="minor"/>
      </rPr>
      <t>tekort</t>
    </r>
    <r>
      <rPr>
        <b/>
        <sz val="11"/>
        <color theme="1"/>
        <rFont val="Calibri"/>
        <family val="2"/>
        <scheme val="minor"/>
      </rPr>
      <t xml:space="preserve">/oorskot / </t>
    </r>
    <r>
      <rPr>
        <b/>
        <i/>
        <sz val="11"/>
        <color theme="1"/>
        <rFont val="Calibri"/>
        <family val="2"/>
        <scheme val="minor"/>
      </rPr>
      <t xml:space="preserve">Total </t>
    </r>
    <r>
      <rPr>
        <b/>
        <i/>
        <sz val="11"/>
        <color rgb="FFFF0000"/>
        <rFont val="Calibri"/>
        <family val="2"/>
        <scheme val="minor"/>
      </rPr>
      <t>shortfall</t>
    </r>
    <r>
      <rPr>
        <b/>
        <i/>
        <sz val="11"/>
        <color theme="1"/>
        <rFont val="Calibri"/>
        <family val="2"/>
        <scheme val="minor"/>
      </rPr>
      <t>/surplus</t>
    </r>
  </si>
  <si>
    <r>
      <t xml:space="preserve">Kontantvloei / </t>
    </r>
    <r>
      <rPr>
        <b/>
        <i/>
        <sz val="11"/>
        <color theme="1"/>
        <rFont val="Calibri"/>
        <family val="2"/>
        <scheme val="minor"/>
      </rPr>
      <t>Cash flow</t>
    </r>
  </si>
  <si>
    <r>
      <t xml:space="preserve">Kapitaal items / </t>
    </r>
    <r>
      <rPr>
        <b/>
        <i/>
        <sz val="11"/>
        <color theme="1"/>
        <rFont val="Calibri"/>
        <family val="2"/>
        <scheme val="minor"/>
      </rPr>
      <t>Capital items</t>
    </r>
  </si>
  <si>
    <r>
      <rPr>
        <b/>
        <sz val="11"/>
        <color rgb="FFFF0000"/>
        <rFont val="Calibri"/>
        <family val="2"/>
        <scheme val="minor"/>
      </rPr>
      <t>Tekort</t>
    </r>
    <r>
      <rPr>
        <b/>
        <sz val="11"/>
        <color theme="1"/>
        <rFont val="Calibri"/>
        <family val="2"/>
        <scheme val="minor"/>
      </rPr>
      <t xml:space="preserve">/oorskot </t>
    </r>
    <r>
      <rPr>
        <sz val="11"/>
        <color theme="1"/>
        <rFont val="Calibri"/>
        <family val="2"/>
        <scheme val="minor"/>
      </rPr>
      <t xml:space="preserve">(kapitaal items ingesluit) 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Shortfall</t>
    </r>
    <r>
      <rPr>
        <b/>
        <i/>
        <sz val="11"/>
        <color theme="1"/>
        <rFont val="Calibri"/>
        <family val="2"/>
        <scheme val="minor"/>
      </rPr>
      <t xml:space="preserve">/surplus </t>
    </r>
    <r>
      <rPr>
        <i/>
        <sz val="11"/>
        <color theme="1"/>
        <rFont val="Calibri"/>
        <family val="2"/>
        <scheme val="minor"/>
      </rPr>
      <t>(capital items included)</t>
    </r>
    <r>
      <rPr>
        <b/>
        <i/>
        <sz val="11"/>
        <color theme="1"/>
        <rFont val="Calibri"/>
        <family val="2"/>
        <scheme val="minor"/>
      </rPr>
      <t xml:space="preserve"> </t>
    </r>
  </si>
  <si>
    <r>
      <t xml:space="preserve">Kontantvloei - kapitaal items ingesluit / </t>
    </r>
    <r>
      <rPr>
        <b/>
        <i/>
        <sz val="11"/>
        <color theme="1"/>
        <rFont val="Calibri"/>
        <family val="2"/>
        <scheme val="minor"/>
      </rPr>
      <t>Cash flow - capital items included</t>
    </r>
  </si>
  <si>
    <r>
      <t xml:space="preserve">Renteberekening / </t>
    </r>
    <r>
      <rPr>
        <b/>
        <i/>
        <sz val="11"/>
        <color theme="1"/>
        <rFont val="Calibri"/>
        <family val="2"/>
        <scheme val="minor"/>
      </rPr>
      <t>Interest calculation</t>
    </r>
  </si>
  <si>
    <r>
      <t xml:space="preserve">Rentekoers / </t>
    </r>
    <r>
      <rPr>
        <i/>
        <sz val="11"/>
        <color theme="1"/>
        <rFont val="Calibri"/>
        <family val="2"/>
        <scheme val="minor"/>
      </rPr>
      <t>Interest rate</t>
    </r>
  </si>
  <si>
    <r>
      <t xml:space="preserve">Rente op opgeboude tekort / </t>
    </r>
    <r>
      <rPr>
        <b/>
        <i/>
        <sz val="11"/>
        <color theme="1"/>
        <rFont val="Calibri"/>
        <family val="2"/>
        <scheme val="minor"/>
      </rPr>
      <t>Interest on progressive shortfall</t>
    </r>
  </si>
  <si>
    <r>
      <t xml:space="preserve">Kontantvloei - rente ingesluit / </t>
    </r>
    <r>
      <rPr>
        <b/>
        <i/>
        <sz val="11"/>
        <color theme="1"/>
        <rFont val="Calibri"/>
        <family val="2"/>
        <scheme val="minor"/>
      </rPr>
      <t>Cash flow - interest included</t>
    </r>
  </si>
  <si>
    <t>Pruning equipment</t>
  </si>
  <si>
    <r>
      <t xml:space="preserve">PRODUKSIEKOSTE / </t>
    </r>
    <r>
      <rPr>
        <b/>
        <i/>
        <sz val="13"/>
        <rFont val="Calibri"/>
        <family val="2"/>
        <scheme val="minor"/>
      </rPr>
      <t>PRODUCTION COST</t>
    </r>
  </si>
  <si>
    <r>
      <t xml:space="preserve">Jaar/ </t>
    </r>
    <r>
      <rPr>
        <b/>
        <i/>
        <sz val="13"/>
        <rFont val="Calibri"/>
        <family val="2"/>
        <scheme val="minor"/>
      </rPr>
      <t>Year</t>
    </r>
  </si>
  <si>
    <r>
      <t xml:space="preserve">Bemesting / </t>
    </r>
    <r>
      <rPr>
        <i/>
        <sz val="11"/>
        <color theme="1"/>
        <rFont val="Calibri"/>
        <family val="2"/>
        <scheme val="minor"/>
      </rPr>
      <t>Fertilisation</t>
    </r>
  </si>
  <si>
    <r>
      <t>Toediening /</t>
    </r>
    <r>
      <rPr>
        <i/>
        <sz val="11"/>
        <color theme="1"/>
        <rFont val="Calibri"/>
        <family val="2"/>
        <scheme val="minor"/>
      </rPr>
      <t xml:space="preserve"> Application</t>
    </r>
  </si>
  <si>
    <r>
      <t>Bemestingstowwe /</t>
    </r>
    <r>
      <rPr>
        <i/>
        <sz val="11"/>
        <color theme="1"/>
        <rFont val="Calibri"/>
        <family val="2"/>
        <scheme val="minor"/>
      </rPr>
      <t xml:space="preserve"> Fertiliser</t>
    </r>
  </si>
  <si>
    <r>
      <t xml:space="preserve">Onkruidbeheer / </t>
    </r>
    <r>
      <rPr>
        <i/>
        <sz val="11"/>
        <color theme="1"/>
        <rFont val="Calibri"/>
        <family val="2"/>
        <scheme val="minor"/>
      </rPr>
      <t>Weed control</t>
    </r>
  </si>
  <si>
    <r>
      <t xml:space="preserve">Handskoffel / </t>
    </r>
    <r>
      <rPr>
        <i/>
        <sz val="11"/>
        <color theme="1"/>
        <rFont val="Calibri"/>
        <family val="2"/>
        <scheme val="minor"/>
      </rPr>
      <t>Hand weeding</t>
    </r>
  </si>
  <si>
    <r>
      <t xml:space="preserve">Toediening / </t>
    </r>
    <r>
      <rPr>
        <i/>
        <sz val="11"/>
        <color theme="1"/>
        <rFont val="Calibri"/>
        <family val="2"/>
        <scheme val="minor"/>
      </rPr>
      <t>Application</t>
    </r>
  </si>
  <si>
    <r>
      <t xml:space="preserve">Middels / </t>
    </r>
    <r>
      <rPr>
        <i/>
        <sz val="11"/>
        <color theme="1"/>
        <rFont val="Calibri"/>
        <family val="2"/>
        <scheme val="minor"/>
      </rPr>
      <t xml:space="preserve">Substances </t>
    </r>
  </si>
  <si>
    <r>
      <t xml:space="preserve">Plaagbeheer / </t>
    </r>
    <r>
      <rPr>
        <i/>
        <sz val="11"/>
        <color theme="1"/>
        <rFont val="Calibri"/>
        <family val="2"/>
        <scheme val="minor"/>
      </rPr>
      <t>Pest control</t>
    </r>
  </si>
  <si>
    <r>
      <t xml:space="preserve">Swambeheer / </t>
    </r>
    <r>
      <rPr>
        <i/>
        <sz val="11"/>
        <color theme="1"/>
        <rFont val="Calibri"/>
        <family val="2"/>
        <scheme val="minor"/>
      </rPr>
      <t>Fungal control</t>
    </r>
  </si>
  <si>
    <r>
      <t xml:space="preserve">Waterkoste / </t>
    </r>
    <r>
      <rPr>
        <i/>
        <sz val="11"/>
        <rFont val="Calibri"/>
        <family val="2"/>
        <scheme val="minor"/>
      </rPr>
      <t>Water cost</t>
    </r>
  </si>
  <si>
    <r>
      <t>Besproeiingskoste /</t>
    </r>
    <r>
      <rPr>
        <i/>
        <sz val="11"/>
        <color theme="1"/>
        <rFont val="Calibri"/>
        <family val="2"/>
        <scheme val="minor"/>
      </rPr>
      <t xml:space="preserve"> Irrigation cost</t>
    </r>
  </si>
  <si>
    <r>
      <t>Arbeid /</t>
    </r>
    <r>
      <rPr>
        <i/>
        <sz val="11"/>
        <color theme="1"/>
        <rFont val="Calibri"/>
        <family val="2"/>
        <scheme val="minor"/>
      </rPr>
      <t xml:space="preserve"> Labour</t>
    </r>
  </si>
  <si>
    <r>
      <t xml:space="preserve">Uitbreiding / </t>
    </r>
    <r>
      <rPr>
        <i/>
        <sz val="11"/>
        <color theme="1"/>
        <rFont val="Calibri"/>
        <family val="2"/>
        <scheme val="minor"/>
      </rPr>
      <t>Extention</t>
    </r>
  </si>
  <si>
    <r>
      <t>Instandhouding /</t>
    </r>
    <r>
      <rPr>
        <i/>
        <sz val="11"/>
        <color theme="1"/>
        <rFont val="Calibri"/>
        <family val="2"/>
        <scheme val="minor"/>
      </rPr>
      <t xml:space="preserve"> Maintenance</t>
    </r>
  </si>
  <si>
    <r>
      <t xml:space="preserve">Elektrisiteit / </t>
    </r>
    <r>
      <rPr>
        <i/>
        <sz val="11"/>
        <color theme="1"/>
        <rFont val="Calibri"/>
        <family val="2"/>
        <scheme val="minor"/>
      </rPr>
      <t>Electricity</t>
    </r>
  </si>
  <si>
    <r>
      <t xml:space="preserve">Snoei / </t>
    </r>
    <r>
      <rPr>
        <i/>
        <sz val="11"/>
        <color theme="1"/>
        <rFont val="Calibri"/>
        <family val="2"/>
        <scheme val="minor"/>
      </rPr>
      <t>Pruning/Hedging</t>
    </r>
  </si>
  <si>
    <r>
      <t>Oeskoste /</t>
    </r>
    <r>
      <rPr>
        <i/>
        <sz val="11"/>
        <color theme="1"/>
        <rFont val="Calibri"/>
        <family val="2"/>
        <scheme val="minor"/>
      </rPr>
      <t xml:space="preserve"> Harvesting cost </t>
    </r>
  </si>
  <si>
    <r>
      <t>Vervoer neute /</t>
    </r>
    <r>
      <rPr>
        <i/>
        <sz val="11"/>
        <color theme="1"/>
        <rFont val="Calibri"/>
        <family val="2"/>
        <scheme val="minor"/>
      </rPr>
      <t xml:space="preserve"> Transporting nuts</t>
    </r>
  </si>
  <si>
    <r>
      <t xml:space="preserve">Oesversekering / </t>
    </r>
    <r>
      <rPr>
        <i/>
        <sz val="11"/>
        <color theme="1"/>
        <rFont val="Calibri"/>
        <family val="2"/>
        <scheme val="minor"/>
      </rPr>
      <t>Crop insurance</t>
    </r>
  </si>
  <si>
    <r>
      <t xml:space="preserve">Ander koste / </t>
    </r>
    <r>
      <rPr>
        <i/>
        <sz val="11"/>
        <color theme="1"/>
        <rFont val="Calibri"/>
        <family val="2"/>
        <scheme val="minor"/>
      </rPr>
      <t>Other costs</t>
    </r>
  </si>
  <si>
    <r>
      <t xml:space="preserve">Blaarvoeding / </t>
    </r>
    <r>
      <rPr>
        <i/>
        <sz val="11"/>
        <rFont val="Calibri"/>
        <family val="2"/>
        <scheme val="minor"/>
      </rPr>
      <t>Leaf nourishment</t>
    </r>
  </si>
  <si>
    <r>
      <t xml:space="preserve">Totale produksiekoste / </t>
    </r>
    <r>
      <rPr>
        <b/>
        <i/>
        <sz val="11"/>
        <color theme="1"/>
        <rFont val="Calibri"/>
        <family val="2"/>
        <scheme val="minor"/>
      </rPr>
      <t>Total production cost</t>
    </r>
  </si>
  <si>
    <r>
      <t>KAPITAAL ITEMS /</t>
    </r>
    <r>
      <rPr>
        <b/>
        <i/>
        <sz val="13"/>
        <rFont val="Calibri"/>
        <family val="2"/>
        <scheme val="minor"/>
      </rPr>
      <t xml:space="preserve"> CAPITAL ITEMS</t>
    </r>
  </si>
  <si>
    <r>
      <t>Jaar/</t>
    </r>
    <r>
      <rPr>
        <b/>
        <i/>
        <sz val="13"/>
        <rFont val="Calibri"/>
        <family val="2"/>
        <scheme val="minor"/>
      </rPr>
      <t xml:space="preserve"> Year</t>
    </r>
  </si>
  <si>
    <r>
      <t xml:space="preserve">Totaal / </t>
    </r>
    <r>
      <rPr>
        <i/>
        <sz val="11"/>
        <color theme="1"/>
        <rFont val="Calibri"/>
        <family val="2"/>
        <scheme val="minor"/>
      </rPr>
      <t>Total</t>
    </r>
  </si>
  <si>
    <t>Tractor (1)</t>
  </si>
  <si>
    <r>
      <t>Hersiening - Augustus  2023 /</t>
    </r>
    <r>
      <rPr>
        <b/>
        <i/>
        <sz val="12"/>
        <color theme="1"/>
        <rFont val="Calibri"/>
        <family val="2"/>
        <scheme val="minor"/>
      </rPr>
      <t xml:space="preserve"> Reviewed - August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</si>
</sst>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164" formatCode="&quot;R&quot;#,##0"/>
    <numFmt numFmtId="165" formatCode="&quot;R&quot;#,##0.00"/>
    <numFmt numFmtId="166" formatCode="0.0%"/>
    <numFmt numFmtId="167" formatCode="&quot;R&quot;#,##0;[Red]&quot;R&quot;#,##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1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/>
    <xf numFmtId="3" fontId="5" fillId="0" borderId="1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164" fontId="5" fillId="2" borderId="1" xfId="0" applyNumberFormat="1" applyFont="1" applyFill="1" applyBorder="1" applyProtection="1"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64" fontId="5" fillId="0" borderId="1" xfId="0" applyNumberFormat="1" applyFont="1" applyBorder="1" applyProtection="1">
      <protection locked="0"/>
    </xf>
    <xf numFmtId="0" fontId="10" fillId="0" borderId="0" xfId="0" applyFont="1" applyAlignment="1">
      <alignment horizontal="left"/>
    </xf>
    <xf numFmtId="164" fontId="5" fillId="0" borderId="4" xfId="0" applyNumberFormat="1" applyFont="1" applyBorder="1" applyProtection="1">
      <protection locked="0"/>
    </xf>
    <xf numFmtId="164" fontId="5" fillId="0" borderId="0" xfId="0" applyNumberFormat="1" applyFont="1" applyProtection="1">
      <protection locked="0"/>
    </xf>
    <xf numFmtId="6" fontId="1" fillId="0" borderId="0" xfId="0" applyNumberFormat="1" applyFont="1"/>
    <xf numFmtId="6" fontId="0" fillId="0" borderId="0" xfId="0" applyNumberFormat="1"/>
    <xf numFmtId="164" fontId="5" fillId="0" borderId="4" xfId="0" applyNumberFormat="1" applyFont="1" applyBorder="1"/>
    <xf numFmtId="164" fontId="5" fillId="0" borderId="7" xfId="0" applyNumberFormat="1" applyFont="1" applyBorder="1"/>
    <xf numFmtId="164" fontId="4" fillId="0" borderId="0" xfId="0" applyNumberFormat="1" applyFont="1"/>
    <xf numFmtId="166" fontId="0" fillId="2" borderId="0" xfId="0" applyNumberFormat="1" applyFill="1" applyProtection="1">
      <protection locked="0"/>
    </xf>
    <xf numFmtId="0" fontId="0" fillId="2" borderId="1" xfId="0" applyFill="1" applyBorder="1" applyProtection="1">
      <protection locked="0"/>
    </xf>
    <xf numFmtId="0" fontId="1" fillId="0" borderId="0" xfId="0" applyFont="1" applyAlignment="1">
      <alignment horizontal="left" wrapText="1"/>
    </xf>
    <xf numFmtId="164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 applyProtection="1">
      <alignment horizontal="right"/>
      <protection locked="0"/>
    </xf>
    <xf numFmtId="3" fontId="0" fillId="0" borderId="5" xfId="0" applyNumberFormat="1" applyBorder="1" applyAlignment="1">
      <alignment horizontal="right"/>
    </xf>
    <xf numFmtId="3" fontId="0" fillId="0" borderId="0" xfId="0" applyNumberFormat="1" applyAlignment="1">
      <alignment horizontal="right" vertical="center"/>
    </xf>
    <xf numFmtId="3" fontId="0" fillId="0" borderId="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167" fontId="0" fillId="0" borderId="1" xfId="0" applyNumberFormat="1" applyBorder="1"/>
    <xf numFmtId="6" fontId="0" fillId="0" borderId="1" xfId="0" applyNumberFormat="1" applyBorder="1"/>
    <xf numFmtId="6" fontId="1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67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166" fontId="0" fillId="0" borderId="0" xfId="0" applyNumberFormat="1" applyProtection="1">
      <protection locked="0"/>
    </xf>
    <xf numFmtId="0" fontId="9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7" xfId="0" applyFont="1" applyBorder="1"/>
    <xf numFmtId="0" fontId="9" fillId="0" borderId="6" xfId="0" applyFont="1" applyBorder="1"/>
    <xf numFmtId="0" fontId="9" fillId="0" borderId="5" xfId="0" applyFont="1" applyBorder="1"/>
    <xf numFmtId="0" fontId="1" fillId="0" borderId="0" xfId="0" applyFont="1" applyAlignment="1">
      <alignment horizontal="left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right" vertical="top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22" fillId="0" borderId="0" xfId="0" applyFont="1"/>
    <xf numFmtId="164" fontId="1" fillId="0" borderId="1" xfId="0" applyNumberFormat="1" applyFont="1" applyBorder="1"/>
    <xf numFmtId="0" fontId="22" fillId="2" borderId="1" xfId="0" applyFont="1" applyFill="1" applyBorder="1" applyProtection="1">
      <protection locked="0"/>
    </xf>
    <xf numFmtId="165" fontId="0" fillId="2" borderId="0" xfId="0" applyNumberFormat="1" applyFill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638175</xdr:colOff>
      <xdr:row>0</xdr:row>
      <xdr:rowOff>719143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581149" cy="719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952499</xdr:colOff>
      <xdr:row>0</xdr:row>
      <xdr:rowOff>719142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49" cy="719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1171575</xdr:colOff>
      <xdr:row>0</xdr:row>
      <xdr:rowOff>774285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485899" cy="7742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1171575</xdr:colOff>
      <xdr:row>0</xdr:row>
      <xdr:rowOff>774285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485899" cy="774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"/>
  <sheetViews>
    <sheetView zoomScaleNormal="100" workbookViewId="0">
      <pane ySplit="1" topLeftCell="A2" activePane="bottomLeft" state="frozen"/>
      <selection activeCell="H13" sqref="H13"/>
      <selection pane="bottomLeft" activeCell="D1" sqref="D1"/>
    </sheetView>
  </sheetViews>
  <sheetFormatPr defaultRowHeight="14.4" x14ac:dyDescent="0.3"/>
  <cols>
    <col min="1" max="3" width="4.6640625" customWidth="1"/>
    <col min="4" max="4" width="80.109375" customWidth="1"/>
    <col min="5" max="5" width="12.6640625" customWidth="1"/>
  </cols>
  <sheetData>
    <row r="1" spans="1:16" ht="60" customHeight="1" x14ac:dyDescent="0.35">
      <c r="A1" s="1"/>
      <c r="D1" s="52" t="s">
        <v>7</v>
      </c>
    </row>
    <row r="2" spans="1:16" ht="15" customHeight="1" x14ac:dyDescent="0.35">
      <c r="A2" s="1"/>
      <c r="D2" s="19" t="s">
        <v>92</v>
      </c>
    </row>
    <row r="3" spans="1:16" ht="15" customHeight="1" x14ac:dyDescent="0.35">
      <c r="A3" s="1"/>
      <c r="D3" s="19"/>
    </row>
    <row r="4" spans="1:16" ht="15.6" x14ac:dyDescent="0.3">
      <c r="A4" s="62" t="s">
        <v>8</v>
      </c>
      <c r="B4" s="63"/>
      <c r="C4" s="63"/>
      <c r="D4" s="63"/>
      <c r="E4" s="64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6" x14ac:dyDescent="0.3">
      <c r="A5" s="62"/>
      <c r="B5" s="63"/>
      <c r="C5" s="63"/>
      <c r="D5" s="63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15" customHeight="1" x14ac:dyDescent="0.3">
      <c r="A6" s="65" t="s">
        <v>0</v>
      </c>
      <c r="B6" s="84" t="s">
        <v>9</v>
      </c>
      <c r="C6" s="84"/>
      <c r="D6" s="84"/>
      <c r="E6" s="84"/>
      <c r="F6" s="84"/>
      <c r="G6" s="84"/>
      <c r="H6" s="84"/>
      <c r="I6" s="84"/>
      <c r="J6" s="66"/>
      <c r="K6" s="63"/>
      <c r="L6" s="63"/>
      <c r="M6" s="63"/>
      <c r="N6" s="63"/>
      <c r="O6" s="63"/>
      <c r="P6" s="63"/>
    </row>
    <row r="7" spans="1:16" ht="45" customHeight="1" x14ac:dyDescent="0.3">
      <c r="A7" s="62"/>
      <c r="B7" s="63"/>
      <c r="C7" s="63"/>
      <c r="D7" s="84" t="s">
        <v>10</v>
      </c>
      <c r="E7" s="84"/>
      <c r="F7" s="84"/>
      <c r="G7" s="84"/>
      <c r="H7" s="66"/>
      <c r="I7" s="66"/>
      <c r="J7" s="67"/>
      <c r="K7" s="63"/>
      <c r="L7" s="63"/>
      <c r="M7" s="63"/>
      <c r="N7" s="63"/>
      <c r="O7" s="63"/>
      <c r="P7" s="63"/>
    </row>
    <row r="8" spans="1:16" ht="15" customHeight="1" x14ac:dyDescent="0.3">
      <c r="A8" s="62"/>
      <c r="B8" s="63"/>
      <c r="C8" s="63"/>
      <c r="D8" s="74"/>
      <c r="E8" s="74"/>
      <c r="F8" s="74"/>
      <c r="G8" s="74"/>
      <c r="H8" s="66"/>
      <c r="I8" s="66"/>
      <c r="J8" s="67"/>
      <c r="K8" s="63"/>
      <c r="L8" s="63"/>
      <c r="M8" s="63"/>
      <c r="N8" s="63"/>
      <c r="O8" s="63"/>
      <c r="P8" s="63"/>
    </row>
    <row r="9" spans="1:16" ht="30.75" customHeight="1" x14ac:dyDescent="0.3">
      <c r="A9" s="68" t="s">
        <v>0</v>
      </c>
      <c r="B9" s="84" t="s">
        <v>11</v>
      </c>
      <c r="C9" s="84"/>
      <c r="D9" s="84"/>
      <c r="E9" s="84"/>
      <c r="F9" s="84"/>
      <c r="G9" s="84"/>
      <c r="H9" s="63"/>
      <c r="I9" s="63"/>
      <c r="J9" s="63"/>
      <c r="K9" s="63"/>
      <c r="L9" s="63"/>
      <c r="M9" s="63"/>
      <c r="N9" s="63"/>
      <c r="O9" s="63"/>
      <c r="P9" s="63"/>
    </row>
    <row r="10" spans="1:16" ht="15.6" x14ac:dyDescent="0.3">
      <c r="A10" s="62"/>
      <c r="B10" s="62"/>
      <c r="C10" s="63"/>
      <c r="D10" s="63"/>
      <c r="E10" s="64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1:16" ht="15" customHeight="1" x14ac:dyDescent="0.3">
      <c r="A11" s="65" t="s">
        <v>0</v>
      </c>
      <c r="B11" s="84" t="s">
        <v>12</v>
      </c>
      <c r="C11" s="84"/>
      <c r="D11" s="84"/>
      <c r="E11" s="84"/>
      <c r="F11" s="84"/>
      <c r="G11" s="84"/>
      <c r="H11" s="84"/>
      <c r="I11" s="84"/>
      <c r="J11" s="84"/>
      <c r="K11" s="63"/>
      <c r="L11" s="63"/>
      <c r="M11" s="63"/>
      <c r="N11" s="63"/>
      <c r="O11" s="63"/>
      <c r="P11" s="63"/>
    </row>
    <row r="12" spans="1:16" ht="15.6" x14ac:dyDescent="0.3">
      <c r="A12" s="62"/>
      <c r="B12" s="63"/>
      <c r="C12" s="67"/>
      <c r="D12" s="67"/>
      <c r="E12" s="64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16" ht="15.6" x14ac:dyDescent="0.3">
      <c r="A13" s="65" t="s">
        <v>0</v>
      </c>
      <c r="B13" s="62" t="s">
        <v>13</v>
      </c>
      <c r="C13" s="67"/>
      <c r="D13" s="67"/>
      <c r="E13" s="64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15.6" x14ac:dyDescent="0.3">
      <c r="A14" s="62"/>
      <c r="B14" s="63"/>
      <c r="C14" s="67"/>
      <c r="D14" s="67"/>
      <c r="E14" s="64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ht="30" customHeight="1" x14ac:dyDescent="0.3">
      <c r="A15" s="68" t="s">
        <v>0</v>
      </c>
      <c r="B15" s="84" t="s">
        <v>14</v>
      </c>
      <c r="C15" s="84"/>
      <c r="D15" s="84"/>
      <c r="E15" s="84"/>
      <c r="F15" s="84"/>
      <c r="G15" s="84"/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15.6" x14ac:dyDescent="0.3">
      <c r="A16" s="62"/>
      <c r="B16" s="75" t="s">
        <v>0</v>
      </c>
      <c r="C16" s="63" t="s">
        <v>15</v>
      </c>
      <c r="D16" s="63"/>
      <c r="E16" s="64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1:16" ht="30" customHeight="1" x14ac:dyDescent="0.3">
      <c r="A17" s="65"/>
      <c r="B17" s="76" t="s">
        <v>0</v>
      </c>
      <c r="C17" s="82" t="s">
        <v>16</v>
      </c>
      <c r="D17" s="82"/>
      <c r="E17" s="82"/>
      <c r="F17" s="82"/>
      <c r="G17" s="82"/>
      <c r="H17" s="63"/>
      <c r="I17" s="63"/>
      <c r="J17" s="63"/>
      <c r="K17" s="63"/>
      <c r="L17" s="63"/>
      <c r="M17" s="63"/>
      <c r="N17" s="63"/>
      <c r="O17" s="63"/>
      <c r="P17" s="63"/>
    </row>
    <row r="18" spans="1:16" ht="15.6" x14ac:dyDescent="0.3">
      <c r="A18" s="65"/>
      <c r="B18" s="63"/>
      <c r="C18" s="69"/>
      <c r="D18" s="69"/>
      <c r="E18" s="64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1:16" ht="15.6" x14ac:dyDescent="0.3">
      <c r="A19" s="65" t="s">
        <v>0</v>
      </c>
      <c r="B19" s="90" t="s">
        <v>17</v>
      </c>
      <c r="C19" s="90"/>
      <c r="D19" s="90"/>
      <c r="E19" s="90"/>
      <c r="F19" s="90"/>
      <c r="G19" s="90"/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15.6" x14ac:dyDescent="0.3">
      <c r="A20" s="62"/>
      <c r="B20" s="63"/>
      <c r="C20" s="67"/>
      <c r="D20" s="67"/>
      <c r="E20" s="64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</row>
    <row r="21" spans="1:16" ht="15" customHeight="1" x14ac:dyDescent="0.3">
      <c r="A21" s="62"/>
      <c r="B21" s="86" t="s">
        <v>18</v>
      </c>
      <c r="C21" s="86"/>
      <c r="D21" s="86"/>
      <c r="E21" s="64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 ht="15" customHeight="1" x14ac:dyDescent="0.3">
      <c r="A22" s="62"/>
      <c r="B22" s="65" t="s">
        <v>0</v>
      </c>
      <c r="C22" s="83" t="s">
        <v>19</v>
      </c>
      <c r="D22" s="83"/>
      <c r="E22" s="64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1:16" ht="30" customHeight="1" x14ac:dyDescent="0.3">
      <c r="A23" s="62"/>
      <c r="B23" s="70"/>
      <c r="C23" s="68" t="s">
        <v>0</v>
      </c>
      <c r="D23" s="83" t="s">
        <v>20</v>
      </c>
      <c r="E23" s="83"/>
      <c r="F23" s="83"/>
      <c r="G23" s="83"/>
      <c r="H23" s="63"/>
      <c r="I23" s="63"/>
      <c r="J23" s="63"/>
      <c r="K23" s="63"/>
      <c r="L23" s="63"/>
      <c r="M23" s="63"/>
      <c r="N23" s="63"/>
      <c r="O23" s="63"/>
      <c r="P23" s="63"/>
    </row>
    <row r="24" spans="1:16" ht="15" customHeight="1" x14ac:dyDescent="0.3">
      <c r="A24" s="62"/>
      <c r="B24" s="70"/>
      <c r="C24" s="65" t="s">
        <v>0</v>
      </c>
      <c r="D24" s="83" t="s">
        <v>21</v>
      </c>
      <c r="E24" s="83"/>
      <c r="F24" s="83"/>
      <c r="G24" s="83"/>
      <c r="H24" s="63"/>
      <c r="I24" s="63"/>
      <c r="J24" s="63"/>
      <c r="K24" s="63"/>
      <c r="L24" s="63"/>
      <c r="M24" s="63"/>
      <c r="N24" s="63"/>
      <c r="O24" s="63"/>
      <c r="P24" s="63"/>
    </row>
    <row r="25" spans="1:16" ht="30" customHeight="1" x14ac:dyDescent="0.3">
      <c r="A25" s="62"/>
      <c r="B25" s="70"/>
      <c r="C25" s="65" t="s">
        <v>0</v>
      </c>
      <c r="D25" s="83" t="s">
        <v>22</v>
      </c>
      <c r="E25" s="83"/>
      <c r="F25" s="83"/>
      <c r="G25" s="83"/>
      <c r="H25" s="63"/>
      <c r="I25" s="63"/>
      <c r="J25" s="63"/>
      <c r="K25" s="63"/>
      <c r="L25" s="63"/>
      <c r="M25" s="63"/>
      <c r="N25" s="63"/>
      <c r="O25" s="63"/>
      <c r="P25" s="63"/>
    </row>
    <row r="26" spans="1:16" ht="15" customHeight="1" x14ac:dyDescent="0.3">
      <c r="A26" s="62"/>
      <c r="B26" s="70"/>
      <c r="C26" s="68"/>
      <c r="D26" s="71"/>
      <c r="E26" s="64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16" ht="15" customHeight="1" x14ac:dyDescent="0.3">
      <c r="A27" s="62"/>
      <c r="B27" s="65" t="s">
        <v>0</v>
      </c>
      <c r="C27" s="87" t="s">
        <v>23</v>
      </c>
      <c r="D27" s="87"/>
      <c r="E27" s="64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6" ht="30" customHeight="1" x14ac:dyDescent="0.3">
      <c r="A28" s="62"/>
      <c r="B28" s="70"/>
      <c r="C28" s="68" t="s">
        <v>0</v>
      </c>
      <c r="D28" s="83" t="s">
        <v>24</v>
      </c>
      <c r="E28" s="83"/>
      <c r="F28" s="83"/>
      <c r="G28" s="83"/>
      <c r="H28" s="63"/>
      <c r="I28" s="63"/>
      <c r="J28" s="63"/>
      <c r="K28" s="63"/>
      <c r="L28" s="63"/>
      <c r="M28" s="63"/>
      <c r="N28" s="63"/>
      <c r="O28" s="63"/>
      <c r="P28" s="63"/>
    </row>
    <row r="29" spans="1:16" ht="15" customHeight="1" x14ac:dyDescent="0.3">
      <c r="A29" s="62"/>
      <c r="B29" s="70"/>
      <c r="C29" s="65" t="s">
        <v>0</v>
      </c>
      <c r="D29" s="83" t="s">
        <v>25</v>
      </c>
      <c r="E29" s="83"/>
      <c r="F29" s="83"/>
      <c r="G29" s="83"/>
      <c r="H29" s="63"/>
      <c r="I29" s="63"/>
      <c r="J29" s="63"/>
      <c r="K29" s="63"/>
      <c r="L29" s="63"/>
      <c r="M29" s="63"/>
      <c r="N29" s="63"/>
      <c r="O29" s="63"/>
      <c r="P29" s="63"/>
    </row>
    <row r="30" spans="1:16" ht="15" customHeight="1" x14ac:dyDescent="0.3">
      <c r="A30" s="62"/>
      <c r="B30" s="70"/>
      <c r="C30" s="65"/>
      <c r="D30" s="71"/>
      <c r="E30" s="64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1:16" ht="15" customHeight="1" x14ac:dyDescent="0.3">
      <c r="A31" s="62"/>
      <c r="B31" s="65" t="s">
        <v>0</v>
      </c>
      <c r="C31" s="91" t="s">
        <v>26</v>
      </c>
      <c r="D31" s="91"/>
      <c r="E31" s="64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spans="1:16" ht="30" customHeight="1" x14ac:dyDescent="0.3">
      <c r="A32" s="62"/>
      <c r="B32" s="70"/>
      <c r="C32" s="68" t="s">
        <v>0</v>
      </c>
      <c r="D32" s="83" t="s">
        <v>27</v>
      </c>
      <c r="E32" s="83"/>
      <c r="F32" s="83"/>
      <c r="G32" s="83"/>
      <c r="H32" s="63"/>
      <c r="I32" s="63"/>
      <c r="J32" s="63"/>
      <c r="K32" s="63"/>
      <c r="L32" s="63"/>
      <c r="M32" s="63"/>
      <c r="N32" s="63"/>
      <c r="O32" s="63"/>
      <c r="P32" s="63"/>
    </row>
    <row r="33" spans="1:16" ht="30" customHeight="1" x14ac:dyDescent="0.3">
      <c r="A33" s="62"/>
      <c r="B33" s="70"/>
      <c r="C33" s="68" t="s">
        <v>0</v>
      </c>
      <c r="D33" s="83" t="s">
        <v>28</v>
      </c>
      <c r="E33" s="83"/>
      <c r="F33" s="83"/>
      <c r="G33" s="83"/>
      <c r="H33" s="63"/>
      <c r="I33" s="63"/>
      <c r="J33" s="63"/>
      <c r="K33" s="63"/>
      <c r="L33" s="63"/>
      <c r="M33" s="63"/>
      <c r="N33" s="63"/>
      <c r="O33" s="63"/>
      <c r="P33" s="63"/>
    </row>
    <row r="34" spans="1:16" ht="30" customHeight="1" x14ac:dyDescent="0.3">
      <c r="A34" s="62"/>
      <c r="B34" s="70"/>
      <c r="C34" s="68" t="s">
        <v>0</v>
      </c>
      <c r="D34" s="83" t="s">
        <v>29</v>
      </c>
      <c r="E34" s="83"/>
      <c r="F34" s="83"/>
      <c r="G34" s="83"/>
      <c r="H34" s="63"/>
      <c r="I34" s="63"/>
      <c r="J34" s="63"/>
      <c r="K34" s="63"/>
      <c r="L34" s="63"/>
      <c r="M34" s="63"/>
      <c r="N34" s="63"/>
      <c r="O34" s="63"/>
      <c r="P34" s="63"/>
    </row>
    <row r="35" spans="1:16" ht="30" customHeight="1" x14ac:dyDescent="0.3">
      <c r="A35" s="62"/>
      <c r="B35" s="70"/>
      <c r="C35" s="68" t="s">
        <v>0</v>
      </c>
      <c r="D35" s="83" t="s">
        <v>30</v>
      </c>
      <c r="E35" s="83"/>
      <c r="F35" s="83"/>
      <c r="G35" s="83"/>
      <c r="H35" s="63"/>
      <c r="I35" s="63"/>
      <c r="J35" s="63"/>
      <c r="K35" s="63"/>
      <c r="L35" s="63"/>
      <c r="M35" s="63"/>
      <c r="N35" s="63"/>
      <c r="O35" s="63"/>
      <c r="P35" s="63"/>
    </row>
    <row r="36" spans="1:16" ht="15" customHeight="1" x14ac:dyDescent="0.3">
      <c r="A36" s="63"/>
      <c r="B36" s="72"/>
      <c r="C36" s="73"/>
      <c r="D36" s="71"/>
      <c r="E36" s="64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16" ht="15.6" x14ac:dyDescent="0.3">
      <c r="A37" s="62"/>
      <c r="B37" s="65" t="s">
        <v>0</v>
      </c>
      <c r="C37" s="89" t="s">
        <v>31</v>
      </c>
      <c r="D37" s="89"/>
      <c r="E37" s="64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ht="15" customHeight="1" x14ac:dyDescent="0.3">
      <c r="A38" s="62"/>
      <c r="B38" s="62"/>
      <c r="C38" s="65" t="s">
        <v>0</v>
      </c>
      <c r="D38" s="88" t="s">
        <v>32</v>
      </c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16" ht="15" customHeight="1" x14ac:dyDescent="0.3">
      <c r="A39" s="62"/>
      <c r="B39" s="65"/>
      <c r="C39" s="65" t="s">
        <v>0</v>
      </c>
      <c r="D39" s="63" t="s">
        <v>33</v>
      </c>
      <c r="E39" s="64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 ht="15" customHeight="1" x14ac:dyDescent="0.3">
      <c r="A40" s="62"/>
      <c r="B40" s="62"/>
      <c r="C40" s="71"/>
      <c r="D40" s="71"/>
      <c r="E40" s="64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1:16" ht="15" customHeight="1" x14ac:dyDescent="0.3">
      <c r="A41" s="2"/>
      <c r="C41" s="85"/>
      <c r="D41" s="85"/>
      <c r="E41" s="6"/>
    </row>
    <row r="42" spans="1:16" x14ac:dyDescent="0.3">
      <c r="A42" s="2"/>
      <c r="E42" s="6"/>
    </row>
    <row r="43" spans="1:16" x14ac:dyDescent="0.3">
      <c r="A43" s="2"/>
      <c r="C43" s="9"/>
      <c r="E43" s="6"/>
    </row>
    <row r="44" spans="1:16" x14ac:dyDescent="0.3">
      <c r="A44" s="5"/>
      <c r="B44" s="5"/>
      <c r="C44" s="4"/>
      <c r="D44" s="4"/>
      <c r="E44" s="3"/>
      <c r="F44" s="3"/>
    </row>
    <row r="45" spans="1:16" x14ac:dyDescent="0.3">
      <c r="A45" s="5"/>
      <c r="B45" s="5"/>
      <c r="C45" s="4"/>
      <c r="D45" s="4"/>
      <c r="E45" s="3"/>
      <c r="F45" s="3"/>
    </row>
    <row r="46" spans="1:16" x14ac:dyDescent="0.3">
      <c r="A46" s="5"/>
      <c r="B46" s="5"/>
      <c r="C46" s="4"/>
      <c r="D46" s="4"/>
      <c r="E46" s="3"/>
      <c r="F46" s="3"/>
    </row>
    <row r="47" spans="1:16" x14ac:dyDescent="0.3">
      <c r="A47" s="5"/>
      <c r="B47" s="5"/>
      <c r="C47" s="4"/>
      <c r="D47" s="4"/>
      <c r="E47" s="3"/>
      <c r="F47" s="3"/>
    </row>
    <row r="48" spans="1:16" x14ac:dyDescent="0.3">
      <c r="A48" s="5"/>
      <c r="B48" s="5"/>
      <c r="C48" s="4"/>
      <c r="D48" s="4"/>
      <c r="E48" s="3"/>
      <c r="F48" s="3"/>
    </row>
    <row r="49" spans="1:6" x14ac:dyDescent="0.3">
      <c r="A49" s="5"/>
      <c r="B49" s="5"/>
      <c r="C49" s="4"/>
      <c r="D49" s="4"/>
      <c r="E49" s="3"/>
      <c r="F49" s="3"/>
    </row>
    <row r="50" spans="1:6" x14ac:dyDescent="0.3">
      <c r="A50" s="5"/>
      <c r="B50" s="5"/>
      <c r="C50" s="4"/>
      <c r="D50" s="4"/>
      <c r="E50" s="3"/>
      <c r="F50" s="3"/>
    </row>
    <row r="51" spans="1:6" x14ac:dyDescent="0.3">
      <c r="A51" s="3"/>
      <c r="B51" s="3"/>
      <c r="C51" s="4"/>
      <c r="D51" s="4"/>
      <c r="E51" s="3"/>
      <c r="F51" s="3"/>
    </row>
    <row r="52" spans="1:6" x14ac:dyDescent="0.3">
      <c r="A52" s="3"/>
      <c r="B52" s="3"/>
      <c r="C52" s="3"/>
      <c r="D52" s="3"/>
      <c r="E52" s="3"/>
      <c r="F52" s="3"/>
    </row>
    <row r="53" spans="1:6" x14ac:dyDescent="0.3">
      <c r="A53" s="3"/>
      <c r="B53" s="3"/>
      <c r="C53" s="3"/>
      <c r="D53" s="3"/>
      <c r="E53" s="3"/>
      <c r="F53" s="3"/>
    </row>
    <row r="54" spans="1:6" x14ac:dyDescent="0.3">
      <c r="A54" s="3"/>
      <c r="B54" s="3"/>
      <c r="C54" s="3"/>
      <c r="D54" s="3"/>
      <c r="E54" s="3"/>
      <c r="F54" s="3"/>
    </row>
    <row r="55" spans="1:6" x14ac:dyDescent="0.3">
      <c r="A55" s="3"/>
      <c r="B55" s="3"/>
      <c r="C55" s="3"/>
      <c r="D55" s="3"/>
      <c r="E55" s="3"/>
      <c r="F55" s="3"/>
    </row>
    <row r="56" spans="1:6" x14ac:dyDescent="0.3">
      <c r="A56" s="3"/>
      <c r="B56" s="3"/>
    </row>
    <row r="59" spans="1:6" x14ac:dyDescent="0.3">
      <c r="A59" s="3"/>
    </row>
  </sheetData>
  <sheetProtection algorithmName="SHA-512" hashValue="C8lvo5Q6KHt2mJwAHXQn4so/dkN2VtibZE/HMeCgkpD+9JlAZxNBEDeOW8cR0CuTbVPeiukET19fb92rjT4ONQ==" saltValue="hcA0tfpcyHfJ/X6O9y026g==" spinCount="100000" sheet="1" objects="1" scenarios="1"/>
  <mergeCells count="23">
    <mergeCell ref="B6:I6"/>
    <mergeCell ref="D7:G7"/>
    <mergeCell ref="C41:D41"/>
    <mergeCell ref="C22:D22"/>
    <mergeCell ref="B21:D21"/>
    <mergeCell ref="B11:J11"/>
    <mergeCell ref="C27:D27"/>
    <mergeCell ref="D32:G32"/>
    <mergeCell ref="D33:G33"/>
    <mergeCell ref="D34:G34"/>
    <mergeCell ref="D38:P38"/>
    <mergeCell ref="C37:D37"/>
    <mergeCell ref="B15:G15"/>
    <mergeCell ref="B19:G19"/>
    <mergeCell ref="B9:G9"/>
    <mergeCell ref="C31:D31"/>
    <mergeCell ref="C17:G17"/>
    <mergeCell ref="D35:G35"/>
    <mergeCell ref="D23:G23"/>
    <mergeCell ref="D24:G24"/>
    <mergeCell ref="D25:G25"/>
    <mergeCell ref="D28:G28"/>
    <mergeCell ref="D29:G29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2"/>
  <sheetViews>
    <sheetView tabSelected="1" workbookViewId="0">
      <pane ySplit="5" topLeftCell="A32" activePane="bottomLeft" state="frozen"/>
      <selection pane="bottomLeft" activeCell="E1" sqref="E1:K1"/>
    </sheetView>
  </sheetViews>
  <sheetFormatPr defaultRowHeight="14.4" x14ac:dyDescent="0.3"/>
  <cols>
    <col min="1" max="2" width="4.6640625" customWidth="1"/>
    <col min="3" max="3" width="25" customWidth="1"/>
    <col min="4" max="4" width="10.44140625" customWidth="1"/>
    <col min="5" max="19" width="9.109375" customWidth="1"/>
  </cols>
  <sheetData>
    <row r="1" spans="1:19" ht="60" customHeight="1" x14ac:dyDescent="0.3">
      <c r="E1" s="92" t="s">
        <v>34</v>
      </c>
      <c r="F1" s="92"/>
      <c r="G1" s="92"/>
      <c r="H1" s="92"/>
      <c r="I1" s="92"/>
      <c r="J1" s="92"/>
      <c r="K1" s="92"/>
      <c r="L1" s="57"/>
      <c r="M1" s="57"/>
      <c r="N1" s="8"/>
      <c r="O1" s="8"/>
      <c r="P1" s="8"/>
      <c r="Q1" s="8"/>
      <c r="R1" s="8"/>
      <c r="S1" s="8"/>
    </row>
    <row r="2" spans="1:19" ht="15" customHeight="1" x14ac:dyDescent="0.3">
      <c r="E2" s="52"/>
      <c r="F2" s="52"/>
      <c r="G2" s="52"/>
      <c r="H2" s="52"/>
      <c r="I2" s="52"/>
      <c r="J2" s="52"/>
      <c r="K2" s="52"/>
      <c r="L2" s="57"/>
      <c r="M2" s="57"/>
      <c r="N2" s="8"/>
      <c r="O2" s="8"/>
      <c r="P2" s="8"/>
      <c r="Q2" s="8"/>
      <c r="R2" s="8"/>
      <c r="S2" s="8"/>
    </row>
    <row r="3" spans="1:19" ht="15" customHeight="1" x14ac:dyDescent="0.35">
      <c r="A3" s="18" t="s">
        <v>47</v>
      </c>
      <c r="E3" s="52"/>
      <c r="F3" s="52"/>
      <c r="G3" s="52"/>
      <c r="H3" s="52"/>
      <c r="I3" s="52"/>
      <c r="J3" s="52"/>
      <c r="K3" s="52"/>
      <c r="L3" s="57"/>
      <c r="M3" s="57"/>
      <c r="N3" s="8"/>
      <c r="O3" s="8"/>
      <c r="P3" s="8"/>
      <c r="Q3" s="8"/>
      <c r="R3" s="8"/>
      <c r="S3" s="8"/>
    </row>
    <row r="4" spans="1:19" ht="15" customHeight="1" x14ac:dyDescent="0.35">
      <c r="A4" s="18"/>
      <c r="E4" s="54"/>
      <c r="F4" s="54"/>
      <c r="G4" s="54"/>
      <c r="H4" s="54"/>
      <c r="I4" s="54"/>
      <c r="J4" s="54"/>
      <c r="K4" s="54"/>
      <c r="L4" s="53"/>
      <c r="M4" s="53"/>
      <c r="N4" s="8"/>
      <c r="O4" s="8"/>
      <c r="P4" s="8"/>
      <c r="Q4" s="8"/>
      <c r="R4" s="8"/>
      <c r="S4" s="8"/>
    </row>
    <row r="5" spans="1:19" ht="15" customHeight="1" x14ac:dyDescent="0.3">
      <c r="C5" s="94" t="s">
        <v>35</v>
      </c>
      <c r="D5" s="95"/>
      <c r="E5" s="14">
        <v>1</v>
      </c>
      <c r="F5" s="14">
        <v>2</v>
      </c>
      <c r="G5" s="14">
        <v>3</v>
      </c>
      <c r="H5" s="14">
        <v>4</v>
      </c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>
        <v>12</v>
      </c>
      <c r="Q5" s="14">
        <v>13</v>
      </c>
      <c r="R5" s="14">
        <v>14</v>
      </c>
      <c r="S5" s="14">
        <v>15</v>
      </c>
    </row>
    <row r="6" spans="1:19" ht="15" customHeight="1" x14ac:dyDescent="0.3">
      <c r="A6" s="2" t="s">
        <v>36</v>
      </c>
      <c r="E6" s="20"/>
      <c r="F6" s="8"/>
      <c r="G6" s="8"/>
      <c r="H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35">
      <c r="B7" s="10" t="s">
        <v>37</v>
      </c>
      <c r="C7" s="1"/>
      <c r="E7" s="12">
        <v>0</v>
      </c>
      <c r="F7" s="12">
        <v>0</v>
      </c>
      <c r="G7" s="12">
        <v>0</v>
      </c>
      <c r="H7" s="12">
        <v>0</v>
      </c>
      <c r="I7" s="17">
        <v>50</v>
      </c>
      <c r="J7" s="17">
        <v>250</v>
      </c>
      <c r="K7" s="17">
        <v>500</v>
      </c>
      <c r="L7" s="17">
        <v>800</v>
      </c>
      <c r="M7" s="17">
        <v>1400</v>
      </c>
      <c r="N7" s="17">
        <v>1800</v>
      </c>
      <c r="O7" s="17">
        <v>2300</v>
      </c>
      <c r="P7" s="17">
        <v>2750</v>
      </c>
      <c r="Q7" s="17">
        <v>2750</v>
      </c>
      <c r="R7" s="17">
        <v>2750</v>
      </c>
      <c r="S7" s="17">
        <v>2750</v>
      </c>
    </row>
    <row r="8" spans="1:19" ht="15" customHeight="1" x14ac:dyDescent="0.3">
      <c r="B8" t="s">
        <v>38</v>
      </c>
      <c r="D8" s="80">
        <v>70</v>
      </c>
      <c r="E8" s="20"/>
      <c r="F8" s="8"/>
      <c r="G8" s="8"/>
      <c r="H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5" customHeight="1" x14ac:dyDescent="0.35">
      <c r="A9" s="10"/>
      <c r="B9" s="2" t="s">
        <v>39</v>
      </c>
      <c r="C9" s="26"/>
      <c r="D9" s="10"/>
      <c r="E9" s="47">
        <f>E7*$D$8</f>
        <v>0</v>
      </c>
      <c r="F9" s="47">
        <f t="shared" ref="F9:S9" si="0">F7*$D$8</f>
        <v>0</v>
      </c>
      <c r="G9" s="47">
        <f t="shared" si="0"/>
        <v>0</v>
      </c>
      <c r="H9" s="47">
        <f t="shared" si="0"/>
        <v>0</v>
      </c>
      <c r="I9" s="47">
        <f t="shared" si="0"/>
        <v>3500</v>
      </c>
      <c r="J9" s="47">
        <f t="shared" si="0"/>
        <v>17500</v>
      </c>
      <c r="K9" s="47">
        <f t="shared" si="0"/>
        <v>35000</v>
      </c>
      <c r="L9" s="47">
        <f t="shared" si="0"/>
        <v>56000</v>
      </c>
      <c r="M9" s="47">
        <f t="shared" si="0"/>
        <v>98000</v>
      </c>
      <c r="N9" s="47">
        <f t="shared" si="0"/>
        <v>126000</v>
      </c>
      <c r="O9" s="47">
        <f t="shared" si="0"/>
        <v>161000</v>
      </c>
      <c r="P9" s="47">
        <f t="shared" si="0"/>
        <v>192500</v>
      </c>
      <c r="Q9" s="47">
        <f t="shared" si="0"/>
        <v>192500</v>
      </c>
      <c r="R9" s="47">
        <f t="shared" si="0"/>
        <v>192500</v>
      </c>
      <c r="S9" s="47">
        <f t="shared" si="0"/>
        <v>192500</v>
      </c>
    </row>
    <row r="10" spans="1:19" ht="15" customHeight="1" x14ac:dyDescent="0.3">
      <c r="E10" s="20"/>
      <c r="F10" s="8"/>
      <c r="G10" s="8"/>
      <c r="H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ht="15" customHeight="1" x14ac:dyDescent="0.3">
      <c r="A11" s="2" t="s">
        <v>46</v>
      </c>
      <c r="E11" s="20"/>
      <c r="F11" s="8"/>
      <c r="G11" s="8"/>
      <c r="H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ht="15" customHeight="1" x14ac:dyDescent="0.3">
      <c r="A12" s="2"/>
      <c r="B12" s="2" t="s">
        <v>40</v>
      </c>
      <c r="E12" s="20"/>
      <c r="F12" s="8"/>
      <c r="G12" s="8"/>
      <c r="H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ht="30" customHeight="1" x14ac:dyDescent="0.3">
      <c r="C13" s="4" t="s">
        <v>41</v>
      </c>
      <c r="D13" s="3"/>
      <c r="E13" s="81">
        <v>4000</v>
      </c>
      <c r="F13" s="40"/>
      <c r="G13" s="38"/>
      <c r="H13" s="38"/>
      <c r="I13" s="38"/>
      <c r="J13" s="38"/>
      <c r="K13" s="38"/>
      <c r="L13" s="38"/>
      <c r="M13" s="38"/>
      <c r="N13" s="38"/>
      <c r="O13" s="41"/>
      <c r="P13" s="41"/>
      <c r="Q13" s="41"/>
      <c r="R13" s="41"/>
      <c r="S13" s="41"/>
    </row>
    <row r="14" spans="1:19" ht="28.8" x14ac:dyDescent="0.3">
      <c r="C14" s="4" t="s">
        <v>42</v>
      </c>
      <c r="E14" s="81">
        <v>60000</v>
      </c>
      <c r="F14" s="42"/>
      <c r="G14" s="43"/>
      <c r="H14" s="38"/>
      <c r="I14" s="38"/>
      <c r="J14" s="38"/>
      <c r="K14" s="38"/>
      <c r="L14" s="38"/>
      <c r="M14" s="39"/>
      <c r="N14" s="38"/>
      <c r="O14" s="38"/>
      <c r="P14" s="38"/>
      <c r="Q14" s="38"/>
      <c r="R14" s="38"/>
      <c r="S14" s="38"/>
    </row>
    <row r="15" spans="1:19" x14ac:dyDescent="0.3">
      <c r="C15" s="3" t="s">
        <v>43</v>
      </c>
      <c r="E15" s="81">
        <v>21000</v>
      </c>
      <c r="F15" s="81">
        <v>1150</v>
      </c>
      <c r="G15" s="81">
        <v>1150</v>
      </c>
      <c r="H15" s="40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19" x14ac:dyDescent="0.3">
      <c r="C16" s="3" t="s">
        <v>44</v>
      </c>
      <c r="E16" s="81">
        <v>3500</v>
      </c>
      <c r="F16" s="81">
        <v>300</v>
      </c>
      <c r="G16" s="81">
        <v>300</v>
      </c>
      <c r="H16" s="38"/>
      <c r="I16" s="38"/>
      <c r="J16" s="38"/>
      <c r="K16" s="38"/>
      <c r="L16" s="38"/>
      <c r="M16" s="39"/>
      <c r="N16" s="38"/>
      <c r="O16" s="38"/>
      <c r="P16" s="38"/>
      <c r="Q16" s="38"/>
      <c r="R16" s="38"/>
      <c r="S16" s="38"/>
    </row>
    <row r="17" spans="1:19" ht="28.8" x14ac:dyDescent="0.3">
      <c r="C17" s="4" t="s">
        <v>45</v>
      </c>
      <c r="E17" s="81">
        <v>600</v>
      </c>
      <c r="F17" s="81">
        <v>600</v>
      </c>
      <c r="G17" s="81">
        <v>600</v>
      </c>
      <c r="H17" s="40"/>
      <c r="I17" s="38"/>
      <c r="J17" s="38"/>
      <c r="K17" s="38"/>
      <c r="L17" s="38"/>
      <c r="M17" s="39"/>
      <c r="N17" s="38"/>
      <c r="O17" s="38"/>
      <c r="P17" s="38"/>
      <c r="Q17" s="38"/>
      <c r="R17" s="38"/>
      <c r="S17" s="38"/>
    </row>
    <row r="18" spans="1:19" x14ac:dyDescent="0.3">
      <c r="B18" s="2" t="s">
        <v>48</v>
      </c>
      <c r="E18" s="38"/>
      <c r="F18" s="38"/>
      <c r="G18" s="38"/>
      <c r="H18" s="38"/>
      <c r="I18" s="38"/>
      <c r="J18" s="38"/>
      <c r="K18" s="38"/>
      <c r="L18" s="38"/>
      <c r="M18" s="39"/>
      <c r="N18" s="38"/>
      <c r="O18" s="38"/>
      <c r="P18" s="38"/>
      <c r="Q18" s="38"/>
      <c r="R18" s="38"/>
      <c r="S18" s="38"/>
    </row>
    <row r="19" spans="1:19" x14ac:dyDescent="0.3">
      <c r="C19" s="5" t="s">
        <v>49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</row>
    <row r="20" spans="1:19" x14ac:dyDescent="0.3">
      <c r="C20" s="5" t="s">
        <v>50</v>
      </c>
      <c r="E20" s="81">
        <v>10000</v>
      </c>
      <c r="F20" s="81">
        <v>10000</v>
      </c>
      <c r="G20" s="81">
        <v>10000</v>
      </c>
      <c r="H20" s="81">
        <v>10000</v>
      </c>
      <c r="I20" s="81">
        <v>10000</v>
      </c>
      <c r="J20" s="81">
        <v>10000</v>
      </c>
      <c r="K20" s="81">
        <v>10000</v>
      </c>
      <c r="L20" s="81">
        <v>10000</v>
      </c>
      <c r="M20" s="81">
        <v>10000</v>
      </c>
      <c r="N20" s="81">
        <v>10000</v>
      </c>
      <c r="O20" s="81">
        <v>10000</v>
      </c>
      <c r="P20" s="81">
        <v>10000</v>
      </c>
      <c r="Q20" s="81">
        <v>10000</v>
      </c>
      <c r="R20" s="81">
        <v>10000</v>
      </c>
      <c r="S20" s="81">
        <v>10000</v>
      </c>
    </row>
    <row r="21" spans="1:19" x14ac:dyDescent="0.3">
      <c r="C21" s="5" t="s">
        <v>51</v>
      </c>
      <c r="E21" s="81">
        <v>7100</v>
      </c>
      <c r="F21" s="81">
        <v>7100</v>
      </c>
      <c r="G21" s="81">
        <v>7100</v>
      </c>
      <c r="H21" s="81">
        <v>7100</v>
      </c>
      <c r="I21" s="81">
        <v>7100</v>
      </c>
      <c r="J21" s="81">
        <v>7100</v>
      </c>
      <c r="K21" s="81">
        <v>7100</v>
      </c>
      <c r="L21" s="81">
        <v>7100</v>
      </c>
      <c r="M21" s="81">
        <v>7100</v>
      </c>
      <c r="N21" s="81">
        <v>7100</v>
      </c>
      <c r="O21" s="81">
        <v>7100</v>
      </c>
      <c r="P21" s="81">
        <v>7100</v>
      </c>
      <c r="Q21" s="81">
        <v>7100</v>
      </c>
      <c r="R21" s="81">
        <v>7100</v>
      </c>
      <c r="S21" s="81">
        <v>7100</v>
      </c>
    </row>
    <row r="22" spans="1:19" x14ac:dyDescent="0.3">
      <c r="B22" s="2"/>
      <c r="E22" s="38"/>
      <c r="F22" s="38"/>
      <c r="G22" s="38"/>
      <c r="H22" s="38"/>
      <c r="I22" s="38"/>
      <c r="J22" s="38"/>
      <c r="K22" s="38"/>
      <c r="L22" s="38"/>
      <c r="M22" s="39"/>
      <c r="N22" s="38"/>
      <c r="O22" s="38"/>
      <c r="P22" s="38"/>
      <c r="Q22" s="38"/>
      <c r="R22" s="38"/>
      <c r="S22" s="38"/>
    </row>
    <row r="23" spans="1:19" x14ac:dyDescent="0.3">
      <c r="B23" s="2" t="s">
        <v>52</v>
      </c>
      <c r="C23" s="5"/>
      <c r="E23" s="37">
        <f>'Production cost'!C42</f>
        <v>24925</v>
      </c>
      <c r="F23" s="37">
        <f>'Production cost'!D42</f>
        <v>26125</v>
      </c>
      <c r="G23" s="37">
        <f>'Production cost'!E42</f>
        <v>27925</v>
      </c>
      <c r="H23" s="37">
        <f>'Production cost'!F42</f>
        <v>30137.5</v>
      </c>
      <c r="I23" s="37">
        <f>'Production cost'!G42</f>
        <v>35750</v>
      </c>
      <c r="J23" s="37">
        <f>'Production cost'!H42</f>
        <v>39050</v>
      </c>
      <c r="K23" s="37">
        <f>'Production cost'!I42</f>
        <v>44300</v>
      </c>
      <c r="L23" s="37">
        <f>'Production cost'!J42</f>
        <v>49475</v>
      </c>
      <c r="M23" s="37">
        <f>'Production cost'!K42</f>
        <v>65575</v>
      </c>
      <c r="N23" s="37">
        <f>'Production cost'!L42</f>
        <v>72625</v>
      </c>
      <c r="O23" s="37">
        <f>'Production cost'!M42</f>
        <v>77675</v>
      </c>
      <c r="P23" s="37">
        <f>'Production cost'!N42</f>
        <v>79325</v>
      </c>
      <c r="Q23" s="37">
        <f>'Production cost'!O42</f>
        <v>79325</v>
      </c>
      <c r="R23" s="37">
        <f>'Production cost'!P42</f>
        <v>79325</v>
      </c>
      <c r="S23" s="37">
        <f>'Production cost'!Q42</f>
        <v>79325</v>
      </c>
    </row>
    <row r="24" spans="1:19" x14ac:dyDescent="0.3">
      <c r="E24" s="38"/>
      <c r="F24" s="38"/>
      <c r="G24" s="38"/>
      <c r="H24" s="38"/>
      <c r="I24" s="38"/>
      <c r="J24" s="38"/>
      <c r="K24" s="38"/>
      <c r="L24" s="38"/>
      <c r="M24" s="39"/>
      <c r="N24" s="38"/>
      <c r="O24" s="38"/>
      <c r="P24" s="38"/>
      <c r="Q24" s="38"/>
      <c r="R24" s="38"/>
      <c r="S24" s="38"/>
    </row>
    <row r="25" spans="1:19" x14ac:dyDescent="0.3">
      <c r="B25" s="2" t="s">
        <v>53</v>
      </c>
      <c r="E25" s="48">
        <f>SUM(E13:E24)</f>
        <v>131125</v>
      </c>
      <c r="F25" s="48">
        <f t="shared" ref="F25:S25" si="1">SUM(F13:F24)</f>
        <v>45275</v>
      </c>
      <c r="G25" s="48">
        <f t="shared" si="1"/>
        <v>47075</v>
      </c>
      <c r="H25" s="48">
        <f t="shared" si="1"/>
        <v>47237.5</v>
      </c>
      <c r="I25" s="48">
        <f t="shared" si="1"/>
        <v>52850</v>
      </c>
      <c r="J25" s="48">
        <f t="shared" si="1"/>
        <v>56150</v>
      </c>
      <c r="K25" s="48">
        <f t="shared" si="1"/>
        <v>61400</v>
      </c>
      <c r="L25" s="48">
        <f t="shared" si="1"/>
        <v>66575</v>
      </c>
      <c r="M25" s="48">
        <f t="shared" si="1"/>
        <v>82675</v>
      </c>
      <c r="N25" s="48">
        <f t="shared" si="1"/>
        <v>89725</v>
      </c>
      <c r="O25" s="48">
        <f t="shared" si="1"/>
        <v>94775</v>
      </c>
      <c r="P25" s="48">
        <f t="shared" si="1"/>
        <v>96425</v>
      </c>
      <c r="Q25" s="48">
        <f t="shared" si="1"/>
        <v>96425</v>
      </c>
      <c r="R25" s="48">
        <f t="shared" si="1"/>
        <v>96425</v>
      </c>
      <c r="S25" s="48">
        <f t="shared" si="1"/>
        <v>96425</v>
      </c>
    </row>
    <row r="27" spans="1:19" x14ac:dyDescent="0.3">
      <c r="A27" s="2" t="s">
        <v>54</v>
      </c>
      <c r="B27" s="2"/>
      <c r="E27" s="45">
        <f>E9-E25</f>
        <v>-131125</v>
      </c>
      <c r="F27" s="45">
        <f t="shared" ref="F27:S27" si="2">F9-F25</f>
        <v>-45275</v>
      </c>
      <c r="G27" s="45">
        <f t="shared" si="2"/>
        <v>-47075</v>
      </c>
      <c r="H27" s="45">
        <f t="shared" si="2"/>
        <v>-47237.5</v>
      </c>
      <c r="I27" s="45">
        <f t="shared" si="2"/>
        <v>-49350</v>
      </c>
      <c r="J27" s="45">
        <f t="shared" si="2"/>
        <v>-38650</v>
      </c>
      <c r="K27" s="45">
        <f t="shared" si="2"/>
        <v>-26400</v>
      </c>
      <c r="L27" s="45">
        <f t="shared" si="2"/>
        <v>-10575</v>
      </c>
      <c r="M27" s="45">
        <f t="shared" si="2"/>
        <v>15325</v>
      </c>
      <c r="N27" s="45">
        <f t="shared" si="2"/>
        <v>36275</v>
      </c>
      <c r="O27" s="45">
        <f t="shared" si="2"/>
        <v>66225</v>
      </c>
      <c r="P27" s="45">
        <f t="shared" si="2"/>
        <v>96075</v>
      </c>
      <c r="Q27" s="45">
        <f t="shared" si="2"/>
        <v>96075</v>
      </c>
      <c r="R27" s="45">
        <f t="shared" si="2"/>
        <v>96075</v>
      </c>
      <c r="S27" s="45">
        <f t="shared" si="2"/>
        <v>96075</v>
      </c>
    </row>
    <row r="28" spans="1:19" x14ac:dyDescent="0.3">
      <c r="A28" s="2"/>
      <c r="B28" s="2"/>
    </row>
    <row r="29" spans="1:19" x14ac:dyDescent="0.3">
      <c r="A29" s="2" t="s">
        <v>55</v>
      </c>
      <c r="B29" s="2"/>
      <c r="E29" s="45">
        <f>E27</f>
        <v>-131125</v>
      </c>
      <c r="F29" s="45">
        <f>E29+F27</f>
        <v>-176400</v>
      </c>
      <c r="G29" s="45">
        <f t="shared" ref="G29:S29" si="3">F29+G27</f>
        <v>-223475</v>
      </c>
      <c r="H29" s="45">
        <f t="shared" si="3"/>
        <v>-270712.5</v>
      </c>
      <c r="I29" s="45">
        <f t="shared" si="3"/>
        <v>-320062.5</v>
      </c>
      <c r="J29" s="45">
        <f t="shared" si="3"/>
        <v>-358712.5</v>
      </c>
      <c r="K29" s="45">
        <f t="shared" si="3"/>
        <v>-385112.5</v>
      </c>
      <c r="L29" s="45">
        <f t="shared" si="3"/>
        <v>-395687.5</v>
      </c>
      <c r="M29" s="45">
        <f t="shared" si="3"/>
        <v>-380362.5</v>
      </c>
      <c r="N29" s="45">
        <f t="shared" si="3"/>
        <v>-344087.5</v>
      </c>
      <c r="O29" s="45">
        <f t="shared" si="3"/>
        <v>-277862.5</v>
      </c>
      <c r="P29" s="45">
        <f t="shared" si="3"/>
        <v>-181787.5</v>
      </c>
      <c r="Q29" s="45">
        <f t="shared" si="3"/>
        <v>-85712.5</v>
      </c>
      <c r="R29" s="45">
        <f t="shared" si="3"/>
        <v>10362.5</v>
      </c>
      <c r="S29" s="45">
        <f t="shared" si="3"/>
        <v>106437.5</v>
      </c>
    </row>
    <row r="31" spans="1:19" x14ac:dyDescent="0.3">
      <c r="A31" s="2" t="s">
        <v>56</v>
      </c>
      <c r="B31" s="2"/>
      <c r="E31" s="44">
        <f>'Capital items'!C16</f>
        <v>28300</v>
      </c>
      <c r="F31" s="44">
        <f>'Capital items'!D16</f>
        <v>16700</v>
      </c>
      <c r="G31" s="44">
        <f>'Capital items'!E16</f>
        <v>16700</v>
      </c>
      <c r="H31" s="44">
        <f>'Capital items'!F16</f>
        <v>17900</v>
      </c>
      <c r="I31" s="44">
        <f>'Capital items'!G16</f>
        <v>16700</v>
      </c>
      <c r="J31" s="44">
        <f>'Capital items'!H16</f>
        <v>5600</v>
      </c>
      <c r="K31" s="44">
        <f>'Capital items'!I16</f>
        <v>0</v>
      </c>
      <c r="L31" s="44">
        <f>'Capital items'!J16</f>
        <v>0</v>
      </c>
      <c r="M31" s="44">
        <f>'Capital items'!K16</f>
        <v>0</v>
      </c>
      <c r="N31" s="44">
        <f>'Capital items'!L16</f>
        <v>0</v>
      </c>
      <c r="O31" s="44">
        <f>'Capital items'!M16</f>
        <v>0</v>
      </c>
      <c r="P31" s="44">
        <f>'Capital items'!N16</f>
        <v>0</v>
      </c>
      <c r="Q31" s="44">
        <f>'Capital items'!O16</f>
        <v>0</v>
      </c>
      <c r="R31" s="44">
        <f>'Capital items'!P16</f>
        <v>0</v>
      </c>
      <c r="S31" s="44">
        <f>'Capital items'!Q16</f>
        <v>0</v>
      </c>
    </row>
    <row r="32" spans="1:19" x14ac:dyDescent="0.3">
      <c r="A32" s="2"/>
      <c r="B32" s="2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30" customHeight="1" x14ac:dyDescent="0.3">
      <c r="A33" s="93" t="s">
        <v>57</v>
      </c>
      <c r="B33" s="93"/>
      <c r="C33" s="93"/>
      <c r="D33" s="93"/>
      <c r="E33" s="45">
        <f t="shared" ref="E33:S33" si="4">E27-E31</f>
        <v>-159425</v>
      </c>
      <c r="F33" s="45">
        <f t="shared" si="4"/>
        <v>-61975</v>
      </c>
      <c r="G33" s="45">
        <f t="shared" si="4"/>
        <v>-63775</v>
      </c>
      <c r="H33" s="45">
        <f t="shared" si="4"/>
        <v>-65137.5</v>
      </c>
      <c r="I33" s="45">
        <f t="shared" si="4"/>
        <v>-66050</v>
      </c>
      <c r="J33" s="45">
        <f t="shared" si="4"/>
        <v>-44250</v>
      </c>
      <c r="K33" s="45">
        <f t="shared" si="4"/>
        <v>-26400</v>
      </c>
      <c r="L33" s="45">
        <f t="shared" si="4"/>
        <v>-10575</v>
      </c>
      <c r="M33" s="45">
        <f t="shared" si="4"/>
        <v>15325</v>
      </c>
      <c r="N33" s="45">
        <f t="shared" si="4"/>
        <v>36275</v>
      </c>
      <c r="O33" s="45">
        <f t="shared" si="4"/>
        <v>66225</v>
      </c>
      <c r="P33" s="45">
        <f t="shared" si="4"/>
        <v>96075</v>
      </c>
      <c r="Q33" s="45">
        <f t="shared" si="4"/>
        <v>96075</v>
      </c>
      <c r="R33" s="45">
        <f t="shared" si="4"/>
        <v>96075</v>
      </c>
      <c r="S33" s="45">
        <f t="shared" si="4"/>
        <v>96075</v>
      </c>
    </row>
    <row r="34" spans="1:19" ht="15" customHeight="1" x14ac:dyDescent="0.3">
      <c r="A34" s="7"/>
      <c r="B34" s="36"/>
      <c r="C34" s="36"/>
    </row>
    <row r="35" spans="1:19" ht="30" customHeight="1" x14ac:dyDescent="0.3">
      <c r="A35" s="93" t="s">
        <v>58</v>
      </c>
      <c r="B35" s="93"/>
      <c r="C35" s="93"/>
      <c r="E35" s="45">
        <f>E33</f>
        <v>-159425</v>
      </c>
      <c r="F35" s="45">
        <f>E35+F33</f>
        <v>-221400</v>
      </c>
      <c r="G35" s="45">
        <f t="shared" ref="G35:S35" si="5">F35+G33</f>
        <v>-285175</v>
      </c>
      <c r="H35" s="45">
        <f t="shared" si="5"/>
        <v>-350312.5</v>
      </c>
      <c r="I35" s="45">
        <f t="shared" si="5"/>
        <v>-416362.5</v>
      </c>
      <c r="J35" s="45">
        <f t="shared" si="5"/>
        <v>-460612.5</v>
      </c>
      <c r="K35" s="45">
        <f t="shared" si="5"/>
        <v>-487012.5</v>
      </c>
      <c r="L35" s="45">
        <f t="shared" si="5"/>
        <v>-497587.5</v>
      </c>
      <c r="M35" s="45">
        <f t="shared" si="5"/>
        <v>-482262.5</v>
      </c>
      <c r="N35" s="45">
        <f t="shared" si="5"/>
        <v>-445987.5</v>
      </c>
      <c r="O35" s="45">
        <f t="shared" si="5"/>
        <v>-379762.5</v>
      </c>
      <c r="P35" s="45">
        <f t="shared" si="5"/>
        <v>-283687.5</v>
      </c>
      <c r="Q35" s="45">
        <f t="shared" si="5"/>
        <v>-187612.5</v>
      </c>
      <c r="R35" s="45">
        <f t="shared" si="5"/>
        <v>-91537.5</v>
      </c>
      <c r="S35" s="45">
        <f t="shared" si="5"/>
        <v>4537.5</v>
      </c>
    </row>
    <row r="37" spans="1:19" x14ac:dyDescent="0.3">
      <c r="A37" s="2" t="s">
        <v>59</v>
      </c>
      <c r="C37" s="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9" x14ac:dyDescent="0.3">
      <c r="B38" t="s">
        <v>60</v>
      </c>
      <c r="C38" s="2"/>
      <c r="D38" s="34">
        <v>0.13800000000000001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9" x14ac:dyDescent="0.3">
      <c r="C39" s="2"/>
      <c r="D39" s="55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9" ht="30" customHeight="1" x14ac:dyDescent="0.3">
      <c r="A40" s="93" t="s">
        <v>61</v>
      </c>
      <c r="B40" s="93"/>
      <c r="C40" s="93"/>
      <c r="D40" s="2"/>
      <c r="E40" s="45">
        <f>IF(D42&gt;0, 0,- D42*$D$38)</f>
        <v>0</v>
      </c>
      <c r="F40" s="45">
        <f>IF(E42&gt;0, 0,- E42*$D$38)</f>
        <v>22000.65</v>
      </c>
      <c r="G40" s="45">
        <f t="shared" ref="G40:S40" si="6">IF(F42&gt;0, 0,- F42*$D$38)</f>
        <v>33589.289700000001</v>
      </c>
      <c r="H40" s="45">
        <f t="shared" si="6"/>
        <v>43989.471978600006</v>
      </c>
      <c r="I40" s="45">
        <f t="shared" si="6"/>
        <v>54413.672133046806</v>
      </c>
      <c r="J40" s="45">
        <f t="shared" si="6"/>
        <v>64967.111754360463</v>
      </c>
      <c r="K40" s="45">
        <f t="shared" si="6"/>
        <v>72529.986422101749</v>
      </c>
      <c r="L40" s="45">
        <f t="shared" si="6"/>
        <v>77216.863126250042</v>
      </c>
      <c r="M40" s="45">
        <f t="shared" si="6"/>
        <v>79323.002111422509</v>
      </c>
      <c r="N40" s="45">
        <f t="shared" si="6"/>
        <v>77498.799291376316</v>
      </c>
      <c r="O40" s="45">
        <f t="shared" si="6"/>
        <v>72241.109302209938</v>
      </c>
      <c r="P40" s="45">
        <f t="shared" si="6"/>
        <v>62376.498083704973</v>
      </c>
      <c r="Q40" s="45">
        <f t="shared" si="6"/>
        <v>47756.831735551292</v>
      </c>
      <c r="R40" s="45">
        <f t="shared" si="6"/>
        <v>32480.967779506082</v>
      </c>
      <c r="S40" s="45">
        <f t="shared" si="6"/>
        <v>17114.54855357184</v>
      </c>
    </row>
    <row r="41" spans="1:19" x14ac:dyDescent="0.3">
      <c r="C41" s="2"/>
      <c r="D41" s="2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 ht="30" customHeight="1" x14ac:dyDescent="0.3">
      <c r="A42" s="93" t="s">
        <v>62</v>
      </c>
      <c r="B42" s="93"/>
      <c r="C42" s="93"/>
      <c r="D42" s="2"/>
      <c r="E42" s="46">
        <f>E35</f>
        <v>-159425</v>
      </c>
      <c r="F42" s="46">
        <f t="shared" ref="F42:S42" si="7">F35-F40</f>
        <v>-243400.65</v>
      </c>
      <c r="G42" s="46">
        <f t="shared" si="7"/>
        <v>-318764.28970000002</v>
      </c>
      <c r="H42" s="46">
        <f t="shared" si="7"/>
        <v>-394301.97197860002</v>
      </c>
      <c r="I42" s="46">
        <f t="shared" si="7"/>
        <v>-470776.17213304678</v>
      </c>
      <c r="J42" s="46">
        <f t="shared" si="7"/>
        <v>-525579.61175436049</v>
      </c>
      <c r="K42" s="46">
        <f t="shared" si="7"/>
        <v>-559542.48642210173</v>
      </c>
      <c r="L42" s="46">
        <f t="shared" si="7"/>
        <v>-574804.36312624998</v>
      </c>
      <c r="M42" s="46">
        <f t="shared" si="7"/>
        <v>-561585.50211142248</v>
      </c>
      <c r="N42" s="46">
        <f t="shared" si="7"/>
        <v>-523486.29929137632</v>
      </c>
      <c r="O42" s="46">
        <f t="shared" si="7"/>
        <v>-452003.60930220992</v>
      </c>
      <c r="P42" s="46">
        <f t="shared" si="7"/>
        <v>-346063.99808370497</v>
      </c>
      <c r="Q42" s="46">
        <f t="shared" si="7"/>
        <v>-235369.3317355513</v>
      </c>
      <c r="R42" s="46">
        <f t="shared" si="7"/>
        <v>-124018.46777950609</v>
      </c>
      <c r="S42" s="46">
        <f t="shared" si="7"/>
        <v>-12577.04855357184</v>
      </c>
    </row>
  </sheetData>
  <sheetProtection algorithmName="SHA-512" hashValue="uSeb+m4uEfaV95ToqTbqJOAxO8fQFB+xMdoJSt3dNY7YiceT4RGo5WYgsZ6G74vh5tCBdaYrIIR8iqoqdl/eRg==" saltValue="nk99U6eQQ3jGjm2gsMMVRQ==" spinCount="100000" sheet="1" objects="1" scenarios="1"/>
  <mergeCells count="6">
    <mergeCell ref="E1:K1"/>
    <mergeCell ref="A40:C40"/>
    <mergeCell ref="A42:C42"/>
    <mergeCell ref="C5:D5"/>
    <mergeCell ref="A35:C35"/>
    <mergeCell ref="A33:D3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2"/>
  <sheetViews>
    <sheetView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45" sqref="F45"/>
    </sheetView>
  </sheetViews>
  <sheetFormatPr defaultRowHeight="14.4" x14ac:dyDescent="0.3"/>
  <cols>
    <col min="1" max="1" width="4.6640625" customWidth="1"/>
    <col min="2" max="2" width="27.6640625" customWidth="1"/>
  </cols>
  <sheetData>
    <row r="1" spans="1:17" ht="63" customHeight="1" x14ac:dyDescent="0.3">
      <c r="C1" s="92" t="s">
        <v>34</v>
      </c>
      <c r="D1" s="92"/>
      <c r="E1" s="92"/>
      <c r="F1" s="92"/>
      <c r="G1" s="92"/>
      <c r="H1" s="92"/>
      <c r="I1" s="92"/>
      <c r="J1" s="8"/>
      <c r="K1" s="8"/>
      <c r="L1" s="8"/>
      <c r="M1" s="8"/>
      <c r="N1" s="8"/>
      <c r="O1" s="8"/>
      <c r="P1" s="8"/>
      <c r="Q1" s="8"/>
    </row>
    <row r="2" spans="1:17" ht="15" customHeight="1" x14ac:dyDescent="0.3">
      <c r="C2" s="52"/>
      <c r="D2" s="52"/>
      <c r="E2" s="52"/>
      <c r="F2" s="52"/>
      <c r="G2" s="52"/>
      <c r="H2" s="52"/>
      <c r="I2" s="52"/>
      <c r="J2" s="8"/>
      <c r="K2" s="8"/>
      <c r="L2" s="8"/>
      <c r="M2" s="8"/>
      <c r="N2" s="8"/>
      <c r="O2" s="8"/>
      <c r="P2" s="8"/>
      <c r="Q2" s="8"/>
    </row>
    <row r="3" spans="1:17" ht="17.399999999999999" x14ac:dyDescent="0.35">
      <c r="A3" s="49" t="s">
        <v>64</v>
      </c>
      <c r="B3" s="50"/>
      <c r="C3" s="61"/>
      <c r="D3" s="61"/>
      <c r="E3" s="6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7.399999999999999" x14ac:dyDescent="0.35">
      <c r="A4" s="21"/>
      <c r="B4" s="21"/>
      <c r="C4" s="58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5" customHeight="1" x14ac:dyDescent="0.35">
      <c r="A5" s="10"/>
      <c r="B5" s="56" t="s">
        <v>65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>
        <v>14</v>
      </c>
      <c r="Q5" s="14">
        <v>15</v>
      </c>
    </row>
    <row r="6" spans="1:17" ht="15" customHeight="1" x14ac:dyDescent="0.3">
      <c r="A6" t="s">
        <v>66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5" customHeight="1" x14ac:dyDescent="0.3">
      <c r="B7" t="s">
        <v>67</v>
      </c>
      <c r="C7" s="23">
        <v>250</v>
      </c>
      <c r="D7" s="23">
        <v>250</v>
      </c>
      <c r="E7" s="23">
        <v>250</v>
      </c>
      <c r="F7" s="23">
        <v>250</v>
      </c>
      <c r="G7" s="23">
        <v>250</v>
      </c>
      <c r="H7" s="23">
        <v>250</v>
      </c>
      <c r="I7" s="23">
        <v>250</v>
      </c>
      <c r="J7" s="23">
        <v>250</v>
      </c>
      <c r="K7" s="23">
        <v>250</v>
      </c>
      <c r="L7" s="23">
        <v>300</v>
      </c>
      <c r="M7" s="23">
        <v>300</v>
      </c>
      <c r="N7" s="23">
        <v>300</v>
      </c>
      <c r="O7" s="23">
        <v>300</v>
      </c>
      <c r="P7" s="23">
        <v>300</v>
      </c>
      <c r="Q7" s="23">
        <v>300</v>
      </c>
    </row>
    <row r="8" spans="1:17" ht="15" customHeight="1" x14ac:dyDescent="0.3">
      <c r="B8" t="s">
        <v>68</v>
      </c>
      <c r="C8" s="23">
        <v>2000</v>
      </c>
      <c r="D8" s="23">
        <v>2800</v>
      </c>
      <c r="E8" s="23">
        <v>3600</v>
      </c>
      <c r="F8" s="23">
        <v>5200</v>
      </c>
      <c r="G8" s="23">
        <v>6500</v>
      </c>
      <c r="H8" s="23">
        <v>7500</v>
      </c>
      <c r="I8" s="23">
        <v>9000</v>
      </c>
      <c r="J8" s="23">
        <v>10000</v>
      </c>
      <c r="K8" s="23">
        <v>13000</v>
      </c>
      <c r="L8" s="23">
        <v>15000</v>
      </c>
      <c r="M8" s="23">
        <v>17000</v>
      </c>
      <c r="N8" s="23">
        <v>17000</v>
      </c>
      <c r="O8" s="23">
        <v>17000</v>
      </c>
      <c r="P8" s="23">
        <v>17000</v>
      </c>
      <c r="Q8" s="23">
        <v>17000</v>
      </c>
    </row>
    <row r="9" spans="1:17" ht="15" customHeight="1" x14ac:dyDescent="0.3">
      <c r="A9" s="5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ht="15" customHeight="1" x14ac:dyDescent="0.3">
      <c r="A10" s="5"/>
      <c r="B10" t="s">
        <v>70</v>
      </c>
      <c r="C10" s="23">
        <v>2000</v>
      </c>
      <c r="D10" s="23">
        <v>2000</v>
      </c>
      <c r="E10" s="23">
        <v>2000</v>
      </c>
      <c r="F10" s="23">
        <v>2000</v>
      </c>
      <c r="G10" s="23">
        <v>2000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15" customHeight="1" x14ac:dyDescent="0.3">
      <c r="A11" s="5"/>
      <c r="B11" s="77" t="s">
        <v>4</v>
      </c>
      <c r="C11" s="23">
        <v>2000</v>
      </c>
      <c r="D11" s="23">
        <v>2000</v>
      </c>
      <c r="E11" s="23">
        <v>2000</v>
      </c>
      <c r="F11" s="23">
        <v>2000</v>
      </c>
      <c r="G11" s="23">
        <v>2000</v>
      </c>
      <c r="H11" s="23">
        <v>2000</v>
      </c>
      <c r="I11" s="23">
        <v>2500</v>
      </c>
      <c r="J11" s="23">
        <v>2500</v>
      </c>
      <c r="K11" s="23">
        <v>2500</v>
      </c>
      <c r="L11" s="23">
        <v>2500</v>
      </c>
      <c r="M11" s="23">
        <v>2500</v>
      </c>
      <c r="N11" s="23">
        <v>2500</v>
      </c>
      <c r="O11" s="23">
        <v>2500</v>
      </c>
      <c r="P11" s="23">
        <v>2500</v>
      </c>
      <c r="Q11" s="23">
        <v>2500</v>
      </c>
    </row>
    <row r="12" spans="1:17" ht="15" customHeight="1" x14ac:dyDescent="0.3">
      <c r="A12" s="5"/>
      <c r="B12" t="s">
        <v>71</v>
      </c>
      <c r="C12" s="23">
        <v>600</v>
      </c>
      <c r="D12" s="23">
        <v>600</v>
      </c>
      <c r="E12" s="23">
        <v>600</v>
      </c>
      <c r="F12" s="23">
        <v>600</v>
      </c>
      <c r="G12" s="23">
        <v>600</v>
      </c>
      <c r="H12" s="23">
        <v>600</v>
      </c>
      <c r="I12" s="23">
        <v>600</v>
      </c>
      <c r="J12" s="23">
        <v>900</v>
      </c>
      <c r="K12" s="23">
        <v>900</v>
      </c>
      <c r="L12" s="23">
        <v>900</v>
      </c>
      <c r="M12" s="23">
        <v>900</v>
      </c>
      <c r="N12" s="23">
        <v>900</v>
      </c>
      <c r="O12" s="23">
        <v>900</v>
      </c>
      <c r="P12" s="23">
        <v>900</v>
      </c>
      <c r="Q12" s="23">
        <v>900</v>
      </c>
    </row>
    <row r="13" spans="1:17" ht="15" customHeight="1" x14ac:dyDescent="0.3">
      <c r="A13" s="5"/>
      <c r="B13" t="s">
        <v>72</v>
      </c>
      <c r="C13" s="23">
        <v>1700</v>
      </c>
      <c r="D13" s="23">
        <v>1700</v>
      </c>
      <c r="E13" s="23">
        <v>1700</v>
      </c>
      <c r="F13" s="23">
        <v>1700</v>
      </c>
      <c r="G13" s="23">
        <v>1700</v>
      </c>
      <c r="H13" s="23">
        <v>1700</v>
      </c>
      <c r="I13" s="23">
        <v>2200</v>
      </c>
      <c r="J13" s="23">
        <v>2200</v>
      </c>
      <c r="K13" s="23">
        <v>2200</v>
      </c>
      <c r="L13" s="23">
        <v>2200</v>
      </c>
      <c r="M13" s="23">
        <v>2200</v>
      </c>
      <c r="N13" s="23">
        <v>2200</v>
      </c>
      <c r="O13" s="23">
        <v>2200</v>
      </c>
      <c r="P13" s="23">
        <v>2200</v>
      </c>
      <c r="Q13" s="23">
        <v>2200</v>
      </c>
    </row>
    <row r="14" spans="1:17" ht="15" customHeight="1" x14ac:dyDescent="0.3">
      <c r="A14" s="5" t="s">
        <v>73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15" customHeight="1" x14ac:dyDescent="0.3">
      <c r="A15" s="5"/>
      <c r="B15" t="s">
        <v>71</v>
      </c>
      <c r="C15" s="23">
        <v>600</v>
      </c>
      <c r="D15" s="23">
        <v>600</v>
      </c>
      <c r="E15" s="23">
        <v>600</v>
      </c>
      <c r="F15" s="23">
        <v>600</v>
      </c>
      <c r="G15" s="23">
        <v>600</v>
      </c>
      <c r="H15" s="23">
        <v>600</v>
      </c>
      <c r="I15" s="23">
        <v>600</v>
      </c>
      <c r="J15" s="23">
        <v>600</v>
      </c>
      <c r="K15" s="23">
        <v>600</v>
      </c>
      <c r="L15" s="23">
        <v>600</v>
      </c>
      <c r="M15" s="23">
        <v>600</v>
      </c>
      <c r="N15" s="23">
        <v>600</v>
      </c>
      <c r="O15" s="23">
        <v>600</v>
      </c>
      <c r="P15" s="23">
        <v>600</v>
      </c>
      <c r="Q15" s="23">
        <v>600</v>
      </c>
    </row>
    <row r="16" spans="1:17" ht="15" customHeight="1" x14ac:dyDescent="0.3">
      <c r="A16" s="5"/>
      <c r="B16" t="s">
        <v>72</v>
      </c>
      <c r="C16" s="23">
        <v>1500</v>
      </c>
      <c r="D16" s="23">
        <v>1500</v>
      </c>
      <c r="E16" s="23">
        <v>1500</v>
      </c>
      <c r="F16" s="23">
        <v>1500</v>
      </c>
      <c r="G16" s="23">
        <v>1500</v>
      </c>
      <c r="H16" s="23">
        <v>1500</v>
      </c>
      <c r="I16" s="23">
        <v>1500</v>
      </c>
      <c r="J16" s="23">
        <v>1500</v>
      </c>
      <c r="K16" s="23">
        <v>1500</v>
      </c>
      <c r="L16" s="23">
        <v>1500</v>
      </c>
      <c r="M16" s="23">
        <v>1500</v>
      </c>
      <c r="N16" s="23">
        <v>1500</v>
      </c>
      <c r="O16" s="23">
        <v>1500</v>
      </c>
      <c r="P16" s="23">
        <v>1500</v>
      </c>
      <c r="Q16" s="23">
        <v>1500</v>
      </c>
    </row>
    <row r="17" spans="1:17" ht="15" customHeight="1" x14ac:dyDescent="0.3">
      <c r="A17" s="5" t="s">
        <v>74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ht="15" customHeight="1" x14ac:dyDescent="0.3">
      <c r="B18" t="s">
        <v>71</v>
      </c>
      <c r="C18" s="24">
        <v>2000</v>
      </c>
      <c r="D18" s="24">
        <v>2000</v>
      </c>
      <c r="E18" s="24">
        <v>2000</v>
      </c>
      <c r="F18" s="24">
        <v>2000</v>
      </c>
      <c r="G18" s="24">
        <v>2000</v>
      </c>
      <c r="H18" s="24">
        <v>2500</v>
      </c>
      <c r="I18" s="24">
        <v>2500</v>
      </c>
      <c r="J18" s="24">
        <v>2500</v>
      </c>
      <c r="K18" s="24">
        <v>2500</v>
      </c>
      <c r="L18" s="24">
        <v>2500</v>
      </c>
      <c r="M18" s="24">
        <v>2500</v>
      </c>
      <c r="N18" s="24">
        <v>2500</v>
      </c>
      <c r="O18" s="24">
        <v>2500</v>
      </c>
      <c r="P18" s="24">
        <v>2500</v>
      </c>
      <c r="Q18" s="24">
        <v>2500</v>
      </c>
    </row>
    <row r="19" spans="1:17" x14ac:dyDescent="0.3">
      <c r="B19" t="s">
        <v>72</v>
      </c>
      <c r="C19" s="23">
        <v>2000</v>
      </c>
      <c r="D19" s="23">
        <v>2000</v>
      </c>
      <c r="E19" s="23">
        <v>2000</v>
      </c>
      <c r="F19" s="23">
        <v>2000</v>
      </c>
      <c r="G19" s="23">
        <v>2000</v>
      </c>
      <c r="H19" s="23">
        <v>3000</v>
      </c>
      <c r="I19" s="23">
        <v>3000</v>
      </c>
      <c r="J19" s="23">
        <v>3000</v>
      </c>
      <c r="K19" s="23">
        <v>3000</v>
      </c>
      <c r="L19" s="23">
        <v>3000</v>
      </c>
      <c r="M19" s="23">
        <v>3000</v>
      </c>
      <c r="N19" s="23">
        <v>3000</v>
      </c>
      <c r="O19" s="23">
        <v>3000</v>
      </c>
      <c r="P19" s="23">
        <v>3000</v>
      </c>
      <c r="Q19" s="23">
        <v>3000</v>
      </c>
    </row>
    <row r="20" spans="1:17" x14ac:dyDescent="0.3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ht="17.399999999999999" x14ac:dyDescent="0.35">
      <c r="A21" s="10" t="s">
        <v>75</v>
      </c>
      <c r="B21" s="21"/>
      <c r="C21" s="23">
        <v>4000</v>
      </c>
      <c r="D21" s="23">
        <v>4000</v>
      </c>
      <c r="E21" s="23">
        <v>4000</v>
      </c>
      <c r="F21" s="23">
        <v>4000</v>
      </c>
      <c r="G21" s="23">
        <v>4000</v>
      </c>
      <c r="H21" s="23">
        <v>4000</v>
      </c>
      <c r="I21" s="23">
        <v>4000</v>
      </c>
      <c r="J21" s="23">
        <v>4000</v>
      </c>
      <c r="K21" s="23">
        <v>4000</v>
      </c>
      <c r="L21" s="23">
        <v>4000</v>
      </c>
      <c r="M21" s="23">
        <v>4000</v>
      </c>
      <c r="N21" s="23">
        <v>4000</v>
      </c>
      <c r="O21" s="23">
        <v>4000</v>
      </c>
      <c r="P21" s="23">
        <v>4000</v>
      </c>
      <c r="Q21" s="23">
        <v>4000</v>
      </c>
    </row>
    <row r="22" spans="1:17" x14ac:dyDescent="0.3">
      <c r="A22" t="s">
        <v>76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8" x14ac:dyDescent="0.35">
      <c r="A23" s="1"/>
      <c r="B23" t="s">
        <v>77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ht="18" x14ac:dyDescent="0.35">
      <c r="A24" s="1"/>
      <c r="B24" t="s">
        <v>78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ht="18" x14ac:dyDescent="0.35">
      <c r="A25" s="1"/>
      <c r="B25" t="s">
        <v>79</v>
      </c>
      <c r="C25" s="23">
        <v>1000</v>
      </c>
      <c r="D25" s="23">
        <v>1000</v>
      </c>
      <c r="E25" s="23">
        <v>1000</v>
      </c>
      <c r="F25" s="23">
        <v>1000</v>
      </c>
      <c r="G25" s="23">
        <v>1000</v>
      </c>
      <c r="H25" s="23">
        <v>1000</v>
      </c>
      <c r="I25" s="23">
        <v>1000</v>
      </c>
      <c r="J25" s="23">
        <v>1000</v>
      </c>
      <c r="K25" s="23">
        <v>1000</v>
      </c>
      <c r="L25" s="23">
        <v>1000</v>
      </c>
      <c r="M25" s="23">
        <v>1000</v>
      </c>
      <c r="N25" s="23">
        <v>1000</v>
      </c>
      <c r="O25" s="23">
        <v>1000</v>
      </c>
      <c r="P25" s="23">
        <v>1000</v>
      </c>
      <c r="Q25" s="23">
        <v>1000</v>
      </c>
    </row>
    <row r="26" spans="1:17" ht="15" customHeight="1" x14ac:dyDescent="0.35">
      <c r="A26" s="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x14ac:dyDescent="0.3">
      <c r="A27" s="9" t="s">
        <v>80</v>
      </c>
      <c r="C27" s="23">
        <v>3200</v>
      </c>
      <c r="D27" s="23">
        <v>3200</v>
      </c>
      <c r="E27" s="23">
        <v>3200</v>
      </c>
      <c r="F27" s="23">
        <v>3200</v>
      </c>
      <c r="G27" s="23">
        <v>3500</v>
      </c>
      <c r="H27" s="23">
        <v>3800</v>
      </c>
      <c r="I27" s="23">
        <v>4200</v>
      </c>
      <c r="J27" s="23">
        <v>4700</v>
      </c>
      <c r="K27" s="23">
        <v>5000</v>
      </c>
      <c r="L27" s="23">
        <v>5500</v>
      </c>
      <c r="M27" s="23">
        <v>5500</v>
      </c>
      <c r="N27" s="23">
        <v>5500</v>
      </c>
      <c r="O27" s="23">
        <v>5500</v>
      </c>
      <c r="P27" s="23">
        <v>5500</v>
      </c>
      <c r="Q27" s="23">
        <v>5500</v>
      </c>
    </row>
    <row r="28" spans="1:17" x14ac:dyDescent="0.3">
      <c r="A28" s="9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3">
      <c r="A29" s="5" t="s">
        <v>81</v>
      </c>
      <c r="C29" s="23">
        <v>800</v>
      </c>
      <c r="D29" s="23">
        <v>1200</v>
      </c>
      <c r="E29" s="23">
        <v>2200</v>
      </c>
      <c r="F29" s="23">
        <v>2400</v>
      </c>
      <c r="G29" s="23">
        <v>2600</v>
      </c>
      <c r="H29" s="23">
        <v>2800</v>
      </c>
      <c r="I29" s="23">
        <v>3000</v>
      </c>
      <c r="J29" s="23">
        <v>3200</v>
      </c>
      <c r="K29" s="23">
        <v>12000</v>
      </c>
      <c r="L29" s="23">
        <v>12000</v>
      </c>
      <c r="M29" s="23">
        <v>12000</v>
      </c>
      <c r="N29" s="23">
        <v>12000</v>
      </c>
      <c r="O29" s="23">
        <v>12000</v>
      </c>
      <c r="P29" s="23">
        <v>12000</v>
      </c>
      <c r="Q29" s="23">
        <v>12000</v>
      </c>
    </row>
    <row r="30" spans="1:17" x14ac:dyDescent="0.3">
      <c r="A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3">
      <c r="A31" s="5" t="s">
        <v>82</v>
      </c>
      <c r="C31" s="23"/>
      <c r="D31" s="23"/>
      <c r="E31" s="23"/>
      <c r="F31" s="23"/>
      <c r="G31" s="23">
        <v>2700</v>
      </c>
      <c r="H31" s="23">
        <v>2900</v>
      </c>
      <c r="I31" s="23">
        <v>4500</v>
      </c>
      <c r="J31" s="23">
        <v>5500</v>
      </c>
      <c r="K31" s="23">
        <v>6500</v>
      </c>
      <c r="L31" s="23">
        <v>9000</v>
      </c>
      <c r="M31" s="23">
        <v>9000</v>
      </c>
      <c r="N31" s="23">
        <v>9000</v>
      </c>
      <c r="O31" s="23">
        <v>9000</v>
      </c>
      <c r="P31" s="23">
        <v>9000</v>
      </c>
      <c r="Q31" s="23">
        <v>9000</v>
      </c>
    </row>
    <row r="32" spans="1:17" x14ac:dyDescent="0.3">
      <c r="A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">
      <c r="A33" s="5" t="s">
        <v>83</v>
      </c>
      <c r="C33" s="23"/>
      <c r="D33" s="23"/>
      <c r="E33" s="23"/>
      <c r="F33" s="23"/>
      <c r="G33" s="23">
        <v>250</v>
      </c>
      <c r="H33" s="23">
        <v>350</v>
      </c>
      <c r="I33" s="23">
        <v>500</v>
      </c>
      <c r="J33" s="23">
        <v>600</v>
      </c>
      <c r="K33" s="23">
        <v>700</v>
      </c>
      <c r="L33" s="23">
        <v>800</v>
      </c>
      <c r="M33" s="23">
        <v>950</v>
      </c>
      <c r="N33" s="23">
        <v>1100</v>
      </c>
      <c r="O33" s="23">
        <v>1100</v>
      </c>
      <c r="P33" s="23">
        <v>1100</v>
      </c>
      <c r="Q33" s="23">
        <v>1100</v>
      </c>
    </row>
    <row r="34" spans="1:17" x14ac:dyDescent="0.3">
      <c r="A34" s="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3">
      <c r="A35" s="9" t="s">
        <v>84</v>
      </c>
      <c r="C35" s="23"/>
      <c r="D35" s="23"/>
      <c r="E35" s="23"/>
      <c r="F35" s="23"/>
      <c r="G35" s="23"/>
      <c r="H35" s="23">
        <v>2000</v>
      </c>
      <c r="I35" s="23">
        <v>2400</v>
      </c>
      <c r="J35" s="23">
        <v>3800</v>
      </c>
      <c r="K35" s="23">
        <v>6700</v>
      </c>
      <c r="L35" s="23">
        <v>8600</v>
      </c>
      <c r="M35" s="23">
        <v>11500</v>
      </c>
      <c r="N35" s="23">
        <v>13000</v>
      </c>
      <c r="O35" s="23">
        <v>13000</v>
      </c>
      <c r="P35" s="23">
        <v>13000</v>
      </c>
      <c r="Q35" s="23">
        <v>13000</v>
      </c>
    </row>
    <row r="36" spans="1:17" x14ac:dyDescent="0.3">
      <c r="A36" t="s">
        <v>85</v>
      </c>
      <c r="B36" s="11"/>
      <c r="C36" s="15"/>
      <c r="D36" s="33"/>
      <c r="E36" s="33"/>
      <c r="F36" s="33"/>
      <c r="G36" s="33"/>
      <c r="H36" s="16"/>
      <c r="I36" s="33"/>
      <c r="J36" s="33"/>
      <c r="K36" s="33"/>
      <c r="L36" s="33"/>
      <c r="M36" s="33"/>
      <c r="N36" s="33"/>
      <c r="O36" s="33"/>
      <c r="P36" s="33"/>
      <c r="Q36" s="33"/>
    </row>
    <row r="37" spans="1:17" x14ac:dyDescent="0.3">
      <c r="A37" s="97" t="s">
        <v>86</v>
      </c>
      <c r="B37" s="98"/>
      <c r="C37" s="24">
        <f>850*1.5</f>
        <v>1275</v>
      </c>
      <c r="D37" s="24">
        <f t="shared" ref="D37:E37" si="0">850*1.5</f>
        <v>1275</v>
      </c>
      <c r="E37" s="24">
        <f t="shared" si="0"/>
        <v>1275</v>
      </c>
      <c r="F37" s="24">
        <f>1125*1.5</f>
        <v>1687.5</v>
      </c>
      <c r="G37" s="24">
        <f>1700*1.5</f>
        <v>2550</v>
      </c>
      <c r="H37" s="24">
        <f t="shared" ref="H37:I37" si="1">1700*1.5</f>
        <v>2550</v>
      </c>
      <c r="I37" s="24">
        <f t="shared" si="1"/>
        <v>2550</v>
      </c>
      <c r="J37" s="24">
        <f>2150*1.5</f>
        <v>3225</v>
      </c>
      <c r="K37" s="24">
        <f t="shared" ref="K37:Q37" si="2">2150*1.5</f>
        <v>3225</v>
      </c>
      <c r="L37" s="24">
        <f t="shared" si="2"/>
        <v>3225</v>
      </c>
      <c r="M37" s="24">
        <f t="shared" si="2"/>
        <v>3225</v>
      </c>
      <c r="N37" s="24">
        <f t="shared" si="2"/>
        <v>3225</v>
      </c>
      <c r="O37" s="24">
        <f t="shared" si="2"/>
        <v>3225</v>
      </c>
      <c r="P37" s="24">
        <f t="shared" si="2"/>
        <v>3225</v>
      </c>
      <c r="Q37" s="24">
        <f t="shared" si="2"/>
        <v>3225</v>
      </c>
    </row>
    <row r="38" spans="1:17" x14ac:dyDescent="0.3">
      <c r="A38" s="97"/>
      <c r="B38" s="9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x14ac:dyDescent="0.3">
      <c r="A39" s="97"/>
      <c r="B39" s="9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x14ac:dyDescent="0.3">
      <c r="A40" s="99"/>
      <c r="B40" s="100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2" spans="1:17" ht="29.25" customHeight="1" x14ac:dyDescent="0.3">
      <c r="A42" s="93" t="s">
        <v>87</v>
      </c>
      <c r="B42" s="96"/>
      <c r="C42" s="78">
        <f>SUM(C7:C40)</f>
        <v>24925</v>
      </c>
      <c r="D42" s="78">
        <f t="shared" ref="D42:Q42" si="3">SUM(D7:D40)</f>
        <v>26125</v>
      </c>
      <c r="E42" s="78">
        <f t="shared" si="3"/>
        <v>27925</v>
      </c>
      <c r="F42" s="78">
        <f t="shared" si="3"/>
        <v>30137.5</v>
      </c>
      <c r="G42" s="78">
        <f t="shared" si="3"/>
        <v>35750</v>
      </c>
      <c r="H42" s="78">
        <f t="shared" si="3"/>
        <v>39050</v>
      </c>
      <c r="I42" s="78">
        <f t="shared" si="3"/>
        <v>44300</v>
      </c>
      <c r="J42" s="78">
        <f t="shared" si="3"/>
        <v>49475</v>
      </c>
      <c r="K42" s="78">
        <f t="shared" si="3"/>
        <v>65575</v>
      </c>
      <c r="L42" s="78">
        <f t="shared" si="3"/>
        <v>72625</v>
      </c>
      <c r="M42" s="78">
        <f t="shared" si="3"/>
        <v>77675</v>
      </c>
      <c r="N42" s="78">
        <f t="shared" si="3"/>
        <v>79325</v>
      </c>
      <c r="O42" s="78">
        <f t="shared" si="3"/>
        <v>79325</v>
      </c>
      <c r="P42" s="78">
        <f t="shared" si="3"/>
        <v>79325</v>
      </c>
      <c r="Q42" s="78">
        <f t="shared" si="3"/>
        <v>79325</v>
      </c>
    </row>
  </sheetData>
  <sheetProtection algorithmName="SHA-512" hashValue="LQadEMaHmxdaw042bY/DEL0RpgPeWx62iqgN/svsDCfnkt6Rb/hDWZht2SnepoQWbl+Yv2ykLUr6R1eoSSNt6Q==" saltValue="m3+Ad15A4P9YsNLYbsComQ==" spinCount="100000" sheet="1" objects="1" scenarios="1"/>
  <mergeCells count="6">
    <mergeCell ref="A42:B42"/>
    <mergeCell ref="C1:I1"/>
    <mergeCell ref="A37:B37"/>
    <mergeCell ref="A40:B40"/>
    <mergeCell ref="A38:B38"/>
    <mergeCell ref="A39:B3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7"/>
  <sheetViews>
    <sheetView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B12" sqref="B12"/>
    </sheetView>
  </sheetViews>
  <sheetFormatPr defaultRowHeight="14.4" x14ac:dyDescent="0.3"/>
  <cols>
    <col min="1" max="1" width="4.6640625" customWidth="1"/>
    <col min="2" max="2" width="25.6640625" customWidth="1"/>
  </cols>
  <sheetData>
    <row r="1" spans="1:17" ht="63" customHeight="1" x14ac:dyDescent="0.3">
      <c r="C1" s="92" t="s">
        <v>34</v>
      </c>
      <c r="D1" s="92"/>
      <c r="E1" s="92"/>
      <c r="F1" s="92"/>
      <c r="G1" s="92"/>
      <c r="H1" s="92"/>
      <c r="I1" s="92"/>
      <c r="J1" s="8"/>
      <c r="K1" s="8"/>
      <c r="L1" s="8"/>
      <c r="M1" s="8"/>
      <c r="N1" s="8"/>
      <c r="O1" s="8"/>
      <c r="P1" s="8"/>
      <c r="Q1" s="8"/>
    </row>
    <row r="2" spans="1:17" ht="15" customHeight="1" x14ac:dyDescent="0.3">
      <c r="C2" s="52"/>
      <c r="D2" s="52"/>
      <c r="E2" s="52"/>
      <c r="F2" s="52"/>
      <c r="G2" s="52"/>
      <c r="H2" s="52"/>
      <c r="I2" s="52"/>
      <c r="J2" s="8"/>
      <c r="K2" s="8"/>
      <c r="L2" s="8"/>
      <c r="M2" s="8"/>
      <c r="N2" s="8"/>
      <c r="O2" s="8"/>
      <c r="P2" s="8"/>
      <c r="Q2" s="8"/>
    </row>
    <row r="3" spans="1:17" ht="15" customHeight="1" x14ac:dyDescent="0.35">
      <c r="A3" s="59" t="s">
        <v>88</v>
      </c>
      <c r="B3" s="60"/>
      <c r="O3" s="8"/>
      <c r="P3" s="8"/>
      <c r="Q3" s="8"/>
    </row>
    <row r="4" spans="1:17" ht="17.399999999999999" x14ac:dyDescent="0.35">
      <c r="A4" s="101"/>
      <c r="B4" s="102"/>
      <c r="C4" s="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5" customHeight="1" x14ac:dyDescent="0.35">
      <c r="A5" s="10"/>
      <c r="B5" s="56" t="s">
        <v>89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>
        <v>14</v>
      </c>
      <c r="Q5" s="14">
        <v>15</v>
      </c>
    </row>
    <row r="6" spans="1:17" ht="15" customHeight="1" x14ac:dyDescent="0.3">
      <c r="B6" s="79" t="s">
        <v>91</v>
      </c>
      <c r="C6" s="23">
        <v>10500</v>
      </c>
      <c r="D6" s="23">
        <v>10500</v>
      </c>
      <c r="E6" s="23">
        <v>10500</v>
      </c>
      <c r="F6" s="23">
        <v>10500</v>
      </c>
      <c r="G6" s="23">
        <v>10500</v>
      </c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15" customHeight="1" x14ac:dyDescent="0.3">
      <c r="B7" s="79" t="s">
        <v>63</v>
      </c>
      <c r="C7" s="23">
        <v>400</v>
      </c>
      <c r="D7" s="23"/>
      <c r="E7" s="23"/>
      <c r="F7" s="23">
        <v>400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15" customHeight="1" x14ac:dyDescent="0.3">
      <c r="B8" s="79" t="s">
        <v>5</v>
      </c>
      <c r="C8" s="23"/>
      <c r="D8" s="23"/>
      <c r="E8" s="23"/>
      <c r="F8" s="23">
        <v>800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15" customHeight="1" x14ac:dyDescent="0.3">
      <c r="B9" s="79" t="s">
        <v>1</v>
      </c>
      <c r="C9" s="23"/>
      <c r="D9" s="23"/>
      <c r="E9" s="23"/>
      <c r="F9" s="23"/>
      <c r="G9" s="23"/>
      <c r="H9" s="23">
        <v>5600</v>
      </c>
      <c r="I9" s="23"/>
      <c r="J9" s="23"/>
      <c r="K9" s="23"/>
      <c r="L9" s="23"/>
      <c r="M9" s="23"/>
      <c r="N9" s="23"/>
      <c r="O9" s="23"/>
      <c r="P9" s="23"/>
      <c r="Q9" s="23"/>
    </row>
    <row r="10" spans="1:17" ht="15" customHeight="1" x14ac:dyDescent="0.3">
      <c r="B10" s="79" t="s">
        <v>3</v>
      </c>
      <c r="C10" s="23">
        <v>6200</v>
      </c>
      <c r="D10" s="23">
        <v>6200</v>
      </c>
      <c r="E10" s="23">
        <v>6200</v>
      </c>
      <c r="F10" s="23">
        <v>6200</v>
      </c>
      <c r="G10" s="23">
        <v>6200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15" customHeight="1" x14ac:dyDescent="0.3">
      <c r="B11" s="79" t="s">
        <v>2</v>
      </c>
      <c r="C11" s="23">
        <v>8000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15" customHeight="1" x14ac:dyDescent="0.3">
      <c r="B12" s="79" t="s">
        <v>6</v>
      </c>
      <c r="C12" s="23">
        <v>3200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5" customHeight="1" x14ac:dyDescent="0.3">
      <c r="B13" s="3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5" customHeight="1" x14ac:dyDescent="0.3">
      <c r="B14" s="35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5" customHeight="1" x14ac:dyDescent="0.3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15" customHeight="1" x14ac:dyDescent="0.3">
      <c r="B16" s="13" t="s">
        <v>90</v>
      </c>
      <c r="C16" s="25">
        <f>SUM(C6:C14)</f>
        <v>28300</v>
      </c>
      <c r="D16" s="25">
        <f t="shared" ref="D16:Q16" si="0">SUM(D6:D14)</f>
        <v>16700</v>
      </c>
      <c r="E16" s="25">
        <f t="shared" si="0"/>
        <v>16700</v>
      </c>
      <c r="F16" s="25">
        <f t="shared" si="0"/>
        <v>17900</v>
      </c>
      <c r="G16" s="25">
        <f t="shared" si="0"/>
        <v>16700</v>
      </c>
      <c r="H16" s="25">
        <f t="shared" si="0"/>
        <v>5600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25">
        <f t="shared" si="0"/>
        <v>0</v>
      </c>
      <c r="P16" s="25">
        <f t="shared" si="0"/>
        <v>0</v>
      </c>
      <c r="Q16" s="25">
        <f t="shared" si="0"/>
        <v>0</v>
      </c>
    </row>
    <row r="17" spans="3:17" ht="15" customHeight="1" x14ac:dyDescent="0.3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</sheetData>
  <sheetProtection algorithmName="SHA-512" hashValue="JbaU8Cv6Rs+xcPfDNG0ALKHJ4t8nHC28eUrpswMDAvYds7Ns/ZaKYQgIWY5ZBYftChQkVrKt/mYe3x2Fw1ZPPA==" saltValue="HebWNfdkM0oafDxwCd03tA==" spinCount="100000" sheet="1" objects="1" scenarios="1"/>
  <mergeCells count="2">
    <mergeCell ref="A4:B4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57C804D34097418429C686A88D7028" ma:contentTypeVersion="15" ma:contentTypeDescription="Create a new document." ma:contentTypeScope="" ma:versionID="ffa862c0fc37540aa529e2c14f6a81e4">
  <xsd:schema xmlns:xsd="http://www.w3.org/2001/XMLSchema" xmlns:xs="http://www.w3.org/2001/XMLSchema" xmlns:p="http://schemas.microsoft.com/office/2006/metadata/properties" xmlns:ns2="7980053b-d9d3-46b9-a351-7042485fd015" xmlns:ns3="84130ff4-e193-44f2-b376-5526ba8982a2" targetNamespace="http://schemas.microsoft.com/office/2006/metadata/properties" ma:root="true" ma:fieldsID="717ea2bbfce83a37e1ff005773a9184d" ns2:_="" ns3:_="">
    <xsd:import namespace="7980053b-d9d3-46b9-a351-7042485fd015"/>
    <xsd:import namespace="84130ff4-e193-44f2-b376-5526ba8982a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053b-d9d3-46b9-a351-7042485fd0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3ff23bd-06fc-408b-a3e9-7b72b27a3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30ff4-e193-44f2-b376-5526ba8982a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a808a48-6d81-4bd6-bb74-8e975d2fca6e}" ma:internalName="TaxCatchAll" ma:showField="CatchAllData" ma:web="84130ff4-e193-44f2-b376-5526ba8982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30ff4-e193-44f2-b376-5526ba8982a2" xsi:nil="true"/>
    <lcf76f155ced4ddcb4097134ff3c332f xmlns="7980053b-d9d3-46b9-a351-7042485fd0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F2ACCA-6C67-4089-A612-31F703D589AD}"/>
</file>

<file path=customXml/itemProps2.xml><?xml version="1.0" encoding="utf-8"?>
<ds:datastoreItem xmlns:ds="http://schemas.openxmlformats.org/officeDocument/2006/customXml" ds:itemID="{E4403265-9973-4526-B6E3-FE6975D8D2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8280B1-2240-48BF-A36B-78823C97DD6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Income &amp; expences</vt:lpstr>
      <vt:lpstr>Production cost</vt:lpstr>
      <vt:lpstr>Capital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Coetzee</dc:creator>
  <cp:lastModifiedBy>RP Campher</cp:lastModifiedBy>
  <cp:lastPrinted>2019-04-01T13:40:36Z</cp:lastPrinted>
  <dcterms:created xsi:type="dcterms:W3CDTF">2017-07-15T09:45:00Z</dcterms:created>
  <dcterms:modified xsi:type="dcterms:W3CDTF">2024-07-10T13:24:13Z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0x0101003957C804D34097418429C686A88D7028</vt:lpwstr>
  </property>
  <property fmtid="{D5CDD505-2E9C-101B-9397-08002B2CF9AE}" pid="3" name="MediaServiceImageTags">
    <vt:lpwstr/>
  </property>
</Properties>
</file>